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_alvarez\Downloads\"/>
    </mc:Choice>
  </mc:AlternateContent>
  <bookViews>
    <workbookView xWindow="0" yWindow="0" windowWidth="28800" windowHeight="12330"/>
  </bookViews>
  <sheets>
    <sheet name="Estado Analítico Detal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8" i="1" l="1"/>
  <c r="I48" i="1" s="1"/>
  <c r="J48" i="1" s="1"/>
  <c r="H50" i="1"/>
  <c r="I50" i="1"/>
  <c r="J50" i="1"/>
  <c r="G82" i="1"/>
  <c r="H82" i="1"/>
  <c r="H79" i="1"/>
  <c r="G79" i="1"/>
  <c r="F79" i="1"/>
  <c r="G85" i="1"/>
  <c r="G71" i="1"/>
  <c r="H71" i="1"/>
  <c r="G66" i="1"/>
  <c r="H66" i="1"/>
  <c r="G52" i="1"/>
  <c r="H52" i="1"/>
  <c r="H93" i="1"/>
  <c r="H90" i="1"/>
  <c r="H88" i="1"/>
  <c r="H87" i="1"/>
  <c r="H83" i="1"/>
  <c r="H77" i="1"/>
  <c r="H75" i="1"/>
  <c r="H74" i="1"/>
  <c r="H72" i="1"/>
  <c r="H70" i="1"/>
  <c r="H69" i="1"/>
  <c r="H68" i="1"/>
  <c r="H67" i="1"/>
  <c r="H64" i="1"/>
  <c r="H62" i="1"/>
  <c r="H60" i="1"/>
  <c r="H59" i="1"/>
  <c r="H57" i="1"/>
  <c r="H56" i="1"/>
  <c r="H55" i="1"/>
  <c r="H53" i="1"/>
  <c r="I52" i="1"/>
  <c r="I46" i="1"/>
  <c r="G32" i="1"/>
  <c r="H32" i="1"/>
  <c r="H38" i="1"/>
  <c r="H37" i="1"/>
  <c r="H36" i="1"/>
  <c r="H35" i="1"/>
  <c r="H34" i="1"/>
  <c r="H18" i="1"/>
  <c r="G18" i="1"/>
  <c r="H12" i="1" l="1"/>
  <c r="H46" i="1" s="1"/>
  <c r="H85" i="1" s="1"/>
  <c r="H13" i="1"/>
  <c r="I13" i="1" s="1"/>
  <c r="H14" i="1"/>
  <c r="H15" i="1"/>
  <c r="H16" i="1"/>
  <c r="H17" i="1"/>
  <c r="H20" i="1"/>
  <c r="H21" i="1"/>
  <c r="H22" i="1"/>
  <c r="H23" i="1"/>
  <c r="H24" i="1"/>
  <c r="H25" i="1"/>
  <c r="H26" i="1"/>
  <c r="H27" i="1"/>
  <c r="H28" i="1"/>
  <c r="H29" i="1"/>
  <c r="H30" i="1"/>
  <c r="H11" i="1"/>
  <c r="J12" i="1"/>
  <c r="J82" i="1" l="1"/>
  <c r="I82" i="1"/>
  <c r="H49" i="1"/>
  <c r="H47" i="1"/>
  <c r="H44" i="1"/>
  <c r="H43" i="1"/>
  <c r="H42" i="1"/>
  <c r="H41" i="1"/>
  <c r="H40" i="1"/>
  <c r="H39" i="1"/>
  <c r="J11" i="1" l="1"/>
  <c r="F93" i="1" l="1"/>
  <c r="J29" i="1" l="1"/>
  <c r="K29" i="1" s="1"/>
  <c r="I32" i="1" l="1"/>
  <c r="J59" i="1" l="1"/>
  <c r="J28" i="1"/>
  <c r="I93" i="1" l="1"/>
  <c r="J93" i="1"/>
  <c r="J14" i="1" l="1"/>
  <c r="J15" i="1"/>
  <c r="J16" i="1"/>
  <c r="J20" i="1"/>
  <c r="J21" i="1"/>
  <c r="J22" i="1"/>
  <c r="J25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K82" i="1"/>
  <c r="I74" i="1"/>
  <c r="J74" i="1" s="1"/>
  <c r="I72" i="1"/>
  <c r="J72" i="1" s="1"/>
  <c r="I71" i="1"/>
  <c r="J71" i="1" s="1"/>
  <c r="I69" i="1"/>
  <c r="J69" i="1" s="1"/>
  <c r="I68" i="1"/>
  <c r="J68" i="1" s="1"/>
  <c r="J52" i="1"/>
  <c r="I49" i="1"/>
  <c r="J49" i="1" s="1"/>
  <c r="I47" i="1"/>
  <c r="J47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J32" i="1"/>
  <c r="I27" i="1"/>
  <c r="J27" i="1" s="1"/>
  <c r="I26" i="1"/>
  <c r="J26" i="1" s="1"/>
  <c r="I23" i="1"/>
  <c r="I17" i="1"/>
  <c r="J17" i="1" s="1"/>
  <c r="J23" i="1" l="1"/>
  <c r="I66" i="1"/>
  <c r="J66" i="1"/>
  <c r="I79" i="1"/>
  <c r="J79" i="1" s="1"/>
  <c r="I24" i="1"/>
  <c r="J24" i="1" s="1"/>
  <c r="I18" i="1" l="1"/>
  <c r="J18" i="1"/>
  <c r="K11" i="1"/>
  <c r="K14" i="1"/>
  <c r="K15" i="1"/>
  <c r="K16" i="1"/>
  <c r="K17" i="1"/>
  <c r="F18" i="1"/>
  <c r="K20" i="1"/>
  <c r="K21" i="1"/>
  <c r="K22" i="1"/>
  <c r="K23" i="1"/>
  <c r="K18" i="1" s="1"/>
  <c r="K24" i="1"/>
  <c r="K25" i="1"/>
  <c r="K26" i="1"/>
  <c r="K27" i="1"/>
  <c r="K28" i="1"/>
  <c r="K30" i="1"/>
  <c r="F32" i="1"/>
  <c r="K32" i="1" s="1"/>
  <c r="K34" i="1"/>
  <c r="K35" i="1"/>
  <c r="K36" i="1"/>
  <c r="K37" i="1"/>
  <c r="K38" i="1"/>
  <c r="K39" i="1"/>
  <c r="K40" i="1"/>
  <c r="K41" i="1"/>
  <c r="F42" i="1"/>
  <c r="K42" i="1"/>
  <c r="K43" i="1"/>
  <c r="K44" i="1"/>
  <c r="F52" i="1"/>
  <c r="K53" i="1"/>
  <c r="K55" i="1"/>
  <c r="K56" i="1"/>
  <c r="K57" i="1"/>
  <c r="K59" i="1"/>
  <c r="K60" i="1"/>
  <c r="K62" i="1"/>
  <c r="K64" i="1"/>
  <c r="F66" i="1"/>
  <c r="K67" i="1"/>
  <c r="K68" i="1"/>
  <c r="K69" i="1"/>
  <c r="K70" i="1"/>
  <c r="F71" i="1"/>
  <c r="K71" i="1" s="1"/>
  <c r="K72" i="1"/>
  <c r="K74" i="1"/>
  <c r="K75" i="1"/>
  <c r="F82" i="1"/>
  <c r="K88" i="1"/>
  <c r="K90" i="1"/>
  <c r="K93" i="1" s="1"/>
  <c r="K66" i="1" l="1"/>
  <c r="F46" i="1"/>
  <c r="K52" i="1"/>
  <c r="F85" i="1" l="1"/>
  <c r="J77" i="1"/>
  <c r="K77" i="1" s="1"/>
  <c r="K79" i="1" l="1"/>
  <c r="J13" i="1" l="1"/>
  <c r="K13" i="1" s="1"/>
  <c r="J46" i="1"/>
  <c r="K46" i="1" s="1"/>
  <c r="K12" i="1" l="1"/>
  <c r="I85" i="1"/>
  <c r="J85" i="1" s="1"/>
  <c r="K85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<sst xmlns="http://schemas.openxmlformats.org/spreadsheetml/2006/main" count="149" uniqueCount="140">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</sst>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37" fontId="16" fillId="3" borderId="10" xfId="1" applyNumberFormat="1" applyFont="1" applyFill="1" applyBorder="1" applyAlignment="1" applyProtection="1">
      <alignment horizontal="center" vertical="center"/>
    </xf>
    <xf numFmtId="37" fontId="16" fillId="3" borderId="10" xfId="1" applyNumberFormat="1" applyFont="1" applyFill="1" applyBorder="1" applyAlignment="1" applyProtection="1">
      <alignment horizontal="center" wrapText="1"/>
    </xf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2" applyNumberFormat="1" applyFont="1" applyFill="1" applyBorder="1" applyAlignment="1" applyProtection="1">
      <alignment horizontal="right"/>
      <protection locked="0"/>
    </xf>
    <xf numFmtId="1" fontId="7" fillId="0" borderId="4" xfId="2" applyNumberFormat="1" applyFont="1" applyFill="1" applyBorder="1" applyAlignment="1" applyProtection="1">
      <alignment horizontal="right"/>
    </xf>
    <xf numFmtId="1" fontId="7" fillId="0" borderId="4" xfId="2" applyNumberFormat="1" applyFont="1" applyFill="1" applyBorder="1" applyAlignment="1" applyProtection="1">
      <alignment horizontal="right"/>
      <protection locked="0"/>
    </xf>
    <xf numFmtId="43" fontId="0" fillId="0" borderId="0" xfId="1" applyFont="1"/>
    <xf numFmtId="164" fontId="20" fillId="2" borderId="4" xfId="1" applyNumberFormat="1" applyFont="1" applyFill="1" applyBorder="1" applyAlignment="1" applyProtection="1">
      <alignment horizontal="right"/>
      <protection locked="0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Y65576"/>
  <sheetViews>
    <sheetView showGridLines="0" tabSelected="1" workbookViewId="0">
      <selection activeCell="L18" sqref="L18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37.5703125" customWidth="1"/>
    <col min="6" max="11" width="21" customWidth="1"/>
    <col min="12" max="12" width="15.28515625" customWidth="1"/>
    <col min="258" max="258" width="16.85546875" bestFit="1" customWidth="1"/>
    <col min="259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259" x14ac:dyDescent="0.25">
      <c r="D2" s="51" t="s">
        <v>138</v>
      </c>
      <c r="E2" s="50"/>
      <c r="F2" s="50"/>
      <c r="G2" s="50"/>
      <c r="H2" s="50" t="s">
        <v>137</v>
      </c>
      <c r="I2" s="50"/>
      <c r="J2" s="50"/>
    </row>
    <row r="3" spans="2:259" x14ac:dyDescent="0.25">
      <c r="F3" s="47"/>
      <c r="H3" s="45" t="s">
        <v>136</v>
      </c>
      <c r="I3" s="45"/>
      <c r="J3" s="45"/>
    </row>
    <row r="4" spans="2:259" x14ac:dyDescent="0.25">
      <c r="F4" s="47"/>
      <c r="G4" s="49"/>
      <c r="H4" s="48" t="s">
        <v>139</v>
      </c>
      <c r="I4" s="48"/>
      <c r="J4" s="45"/>
    </row>
    <row r="5" spans="2:259" x14ac:dyDescent="0.25">
      <c r="F5" s="47"/>
      <c r="H5" s="45" t="s">
        <v>135</v>
      </c>
      <c r="I5" s="45"/>
      <c r="J5" s="45"/>
    </row>
    <row r="6" spans="2:259" x14ac:dyDescent="0.25">
      <c r="B6" s="46"/>
      <c r="C6" s="46"/>
      <c r="D6" s="46"/>
      <c r="E6" s="44"/>
      <c r="F6" s="45"/>
      <c r="G6" s="45"/>
      <c r="H6" s="45"/>
      <c r="I6" s="45"/>
      <c r="J6" s="44"/>
      <c r="K6" s="44"/>
      <c r="L6" s="44"/>
      <c r="M6" s="44"/>
    </row>
    <row r="7" spans="2:259" x14ac:dyDescent="0.25">
      <c r="B7" s="58" t="s">
        <v>134</v>
      </c>
      <c r="C7" s="58"/>
      <c r="D7" s="59"/>
      <c r="E7" s="59"/>
      <c r="F7" s="60" t="s">
        <v>133</v>
      </c>
      <c r="G7" s="61"/>
      <c r="H7" s="61"/>
      <c r="I7" s="61"/>
      <c r="J7" s="62"/>
      <c r="K7" s="63" t="s">
        <v>132</v>
      </c>
    </row>
    <row r="8" spans="2:259" ht="24.75" x14ac:dyDescent="0.25">
      <c r="B8" s="59"/>
      <c r="C8" s="59"/>
      <c r="D8" s="59"/>
      <c r="E8" s="59"/>
      <c r="F8" s="42" t="s">
        <v>131</v>
      </c>
      <c r="G8" s="43" t="s">
        <v>130</v>
      </c>
      <c r="H8" s="42" t="s">
        <v>129</v>
      </c>
      <c r="I8" s="42" t="s">
        <v>128</v>
      </c>
      <c r="J8" s="42" t="s">
        <v>127</v>
      </c>
      <c r="K8" s="63"/>
    </row>
    <row r="9" spans="2:259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59" ht="15" customHeight="1" x14ac:dyDescent="0.25">
      <c r="B10" s="36" t="s">
        <v>126</v>
      </c>
      <c r="C10" s="22"/>
      <c r="D10" s="25"/>
      <c r="E10" s="24"/>
      <c r="F10" s="10"/>
      <c r="G10" s="10"/>
      <c r="H10" s="54"/>
      <c r="I10" s="55"/>
      <c r="J10" s="10"/>
      <c r="K10" s="9"/>
    </row>
    <row r="11" spans="2:259" ht="15" customHeight="1" x14ac:dyDescent="0.25">
      <c r="B11" s="26"/>
      <c r="C11" s="30" t="s">
        <v>11</v>
      </c>
      <c r="D11" s="25" t="s">
        <v>125</v>
      </c>
      <c r="E11" s="24"/>
      <c r="F11" s="15">
        <v>6398066678.5500002</v>
      </c>
      <c r="G11" s="15">
        <v>0</v>
      </c>
      <c r="H11" s="15">
        <f>F11+G11</f>
        <v>6398066678.5500002</v>
      </c>
      <c r="I11" s="15">
        <v>1631078055.3500001</v>
      </c>
      <c r="J11" s="15">
        <f>I11</f>
        <v>1631078055.3500001</v>
      </c>
      <c r="K11" s="15">
        <f t="shared" ref="K11:K17" si="0">+J11-F11</f>
        <v>-4766988623.1999998</v>
      </c>
      <c r="L11" s="3"/>
      <c r="IX11" s="56"/>
      <c r="IY11" s="4"/>
    </row>
    <row r="12" spans="2:259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v>120</v>
      </c>
      <c r="H12" s="15">
        <f t="shared" ref="H12:H16" si="1">F12+G12</f>
        <v>120</v>
      </c>
      <c r="I12" s="15">
        <v>120</v>
      </c>
      <c r="J12" s="15">
        <f t="shared" ref="J12:J75" si="2">I12</f>
        <v>120</v>
      </c>
      <c r="K12" s="15">
        <f t="shared" si="0"/>
        <v>120</v>
      </c>
      <c r="L12" s="3"/>
    </row>
    <row r="13" spans="2:259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v>0</v>
      </c>
      <c r="H13" s="15">
        <f t="shared" si="1"/>
        <v>0</v>
      </c>
      <c r="I13" s="15">
        <f>G13+H13</f>
        <v>0</v>
      </c>
      <c r="J13" s="57">
        <f t="shared" si="2"/>
        <v>0</v>
      </c>
      <c r="K13" s="16">
        <f t="shared" si="0"/>
        <v>0</v>
      </c>
      <c r="L13" s="3"/>
    </row>
    <row r="14" spans="2:259" ht="15" customHeight="1" x14ac:dyDescent="0.25">
      <c r="B14" s="26"/>
      <c r="C14" s="30" t="s">
        <v>21</v>
      </c>
      <c r="D14" s="25" t="s">
        <v>122</v>
      </c>
      <c r="E14" s="24"/>
      <c r="F14" s="35">
        <v>5515197556.4800024</v>
      </c>
      <c r="G14" s="15">
        <v>0</v>
      </c>
      <c r="H14" s="15">
        <f t="shared" si="1"/>
        <v>5515197556.4800024</v>
      </c>
      <c r="I14" s="15">
        <v>2001782352.7399998</v>
      </c>
      <c r="J14" s="15">
        <f t="shared" si="2"/>
        <v>2001782352.7399998</v>
      </c>
      <c r="K14" s="35">
        <f t="shared" si="0"/>
        <v>-3513415203.7400026</v>
      </c>
      <c r="L14" s="3"/>
    </row>
    <row r="15" spans="2:259" x14ac:dyDescent="0.25">
      <c r="B15" s="34"/>
      <c r="C15" s="33" t="s">
        <v>18</v>
      </c>
      <c r="D15" s="22" t="s">
        <v>121</v>
      </c>
      <c r="E15" s="24"/>
      <c r="F15" s="15">
        <v>1016512502.35</v>
      </c>
      <c r="G15" s="15">
        <v>0</v>
      </c>
      <c r="H15" s="15">
        <f t="shared" si="1"/>
        <v>1016512502.35</v>
      </c>
      <c r="I15" s="15">
        <v>108102406.02</v>
      </c>
      <c r="J15" s="15">
        <f t="shared" si="2"/>
        <v>108102406.02</v>
      </c>
      <c r="K15" s="15">
        <f t="shared" si="0"/>
        <v>-908410096.33000004</v>
      </c>
      <c r="L15" s="3"/>
    </row>
    <row r="16" spans="2:259" x14ac:dyDescent="0.25">
      <c r="B16" s="34"/>
      <c r="C16" s="33" t="s">
        <v>120</v>
      </c>
      <c r="D16" s="22" t="s">
        <v>119</v>
      </c>
      <c r="E16" s="24"/>
      <c r="F16" s="15">
        <v>1106305715.1400003</v>
      </c>
      <c r="G16" s="15">
        <v>0</v>
      </c>
      <c r="H16" s="15">
        <f t="shared" si="1"/>
        <v>1106305715.1400003</v>
      </c>
      <c r="I16" s="15">
        <v>511861753.48000002</v>
      </c>
      <c r="J16" s="15">
        <f t="shared" si="2"/>
        <v>511861753.48000002</v>
      </c>
      <c r="K16" s="15">
        <f t="shared" si="0"/>
        <v>-594443961.66000032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/>
      <c r="H17" s="15">
        <f>F17+G17</f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58054062887</v>
      </c>
      <c r="G18" s="15">
        <f>+G20+G21+G22+G23+G24+G25+G26+G27+G28+G29+G30</f>
        <v>142237201.18000001</v>
      </c>
      <c r="H18" s="15">
        <f>+H20+H21+H22+H23+H24+H25+H26+H27+H28+H29+H30</f>
        <v>58196300088.18</v>
      </c>
      <c r="I18" s="15">
        <f t="shared" ref="I18:K18" si="3">+I20+I21+I22+I23+I24+I25+I26+I27+I28+I29+I30</f>
        <v>17038778711.969999</v>
      </c>
      <c r="J18" s="15">
        <f t="shared" si="3"/>
        <v>17038778711.969999</v>
      </c>
      <c r="K18" s="15">
        <f t="shared" si="3"/>
        <v>-41015284175.029999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/>
      <c r="H19" s="15"/>
      <c r="I19" s="15"/>
      <c r="J19" s="15"/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44718046926</v>
      </c>
      <c r="G20" s="15">
        <v>0</v>
      </c>
      <c r="H20" s="15">
        <f t="shared" ref="H20:H29" si="4">F20+G20</f>
        <v>44718046926</v>
      </c>
      <c r="I20" s="15">
        <v>13052562189.789999</v>
      </c>
      <c r="J20" s="15">
        <f t="shared" si="2"/>
        <v>13052562189.789999</v>
      </c>
      <c r="K20" s="15">
        <f t="shared" ref="K20:K30" si="5">+J20-F20</f>
        <v>-31665484736.209999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1910639187.0000005</v>
      </c>
      <c r="G21" s="15">
        <v>0</v>
      </c>
      <c r="H21" s="15">
        <f t="shared" si="4"/>
        <v>1910639187.0000005</v>
      </c>
      <c r="I21" s="15">
        <v>498821046</v>
      </c>
      <c r="J21" s="15">
        <f t="shared" si="2"/>
        <v>498821046</v>
      </c>
      <c r="K21" s="15">
        <f t="shared" si="5"/>
        <v>-1411818141.0000005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2169390236</v>
      </c>
      <c r="G22" s="15">
        <v>0</v>
      </c>
      <c r="H22" s="15">
        <f t="shared" si="4"/>
        <v>2169390236</v>
      </c>
      <c r="I22" s="15">
        <v>481402768</v>
      </c>
      <c r="J22" s="15">
        <f t="shared" si="2"/>
        <v>481402768</v>
      </c>
      <c r="K22" s="15">
        <f t="shared" si="5"/>
        <v>-1687987468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v>0</v>
      </c>
      <c r="H23" s="15">
        <f t="shared" si="4"/>
        <v>0</v>
      </c>
      <c r="I23" s="15">
        <f>G23+H23</f>
        <v>0</v>
      </c>
      <c r="J23" s="15">
        <f t="shared" si="2"/>
        <v>0</v>
      </c>
      <c r="K23" s="16">
        <f t="shared" si="5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v>0</v>
      </c>
      <c r="H24" s="15">
        <f t="shared" si="4"/>
        <v>0</v>
      </c>
      <c r="I24" s="15">
        <f>G24+H24</f>
        <v>0</v>
      </c>
      <c r="J24" s="15">
        <f t="shared" si="2"/>
        <v>0</v>
      </c>
      <c r="K24" s="16">
        <f t="shared" si="5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1106516997</v>
      </c>
      <c r="G25" s="15">
        <v>0</v>
      </c>
      <c r="H25" s="15">
        <f t="shared" si="4"/>
        <v>1106516997</v>
      </c>
      <c r="I25" s="15">
        <v>364053412</v>
      </c>
      <c r="J25" s="15">
        <f t="shared" si="2"/>
        <v>364053412</v>
      </c>
      <c r="K25" s="15">
        <f t="shared" si="5"/>
        <v>-742463585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v>0</v>
      </c>
      <c r="H26" s="15">
        <f t="shared" si="4"/>
        <v>0</v>
      </c>
      <c r="I26" s="15">
        <f>G26+H26</f>
        <v>0</v>
      </c>
      <c r="J26" s="15">
        <f t="shared" si="2"/>
        <v>0</v>
      </c>
      <c r="K26" s="16">
        <f t="shared" si="5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v>0</v>
      </c>
      <c r="H27" s="15">
        <f t="shared" si="4"/>
        <v>0</v>
      </c>
      <c r="I27" s="15">
        <f>G27+H27</f>
        <v>0</v>
      </c>
      <c r="J27" s="15">
        <f t="shared" si="2"/>
        <v>0</v>
      </c>
      <c r="K27" s="16">
        <f t="shared" si="5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1575125540</v>
      </c>
      <c r="G28" s="15">
        <v>0</v>
      </c>
      <c r="H28" s="15">
        <f t="shared" si="4"/>
        <v>1575125540</v>
      </c>
      <c r="I28" s="15">
        <v>283398786</v>
      </c>
      <c r="J28" s="15">
        <f t="shared" si="2"/>
        <v>283398786</v>
      </c>
      <c r="K28" s="15">
        <f t="shared" si="5"/>
        <v>-1291726754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6574344001.000001</v>
      </c>
      <c r="G29" s="15">
        <v>0</v>
      </c>
      <c r="H29" s="15">
        <f t="shared" si="4"/>
        <v>6574344001.000001</v>
      </c>
      <c r="I29" s="15">
        <v>2216303309</v>
      </c>
      <c r="J29" s="15">
        <f t="shared" si="2"/>
        <v>2216303309</v>
      </c>
      <c r="K29" s="15">
        <f t="shared" si="5"/>
        <v>-4358040692.000001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v>142237201.18000001</v>
      </c>
      <c r="H30" s="15">
        <f>F30+G30</f>
        <v>142237201.18000001</v>
      </c>
      <c r="I30" s="15">
        <v>142237201.18000001</v>
      </c>
      <c r="J30" s="15">
        <f t="shared" si="2"/>
        <v>142237201.18000001</v>
      </c>
      <c r="K30" s="15">
        <f t="shared" si="5"/>
        <v>142237201.18000001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/>
      <c r="H31" s="15"/>
      <c r="I31" s="15"/>
      <c r="J31" s="15"/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2678505611.8800001</v>
      </c>
      <c r="G32" s="15">
        <f t="shared" ref="G32:H32" si="6">+G34+G35+G36+G37+G38</f>
        <v>17478</v>
      </c>
      <c r="H32" s="15">
        <f t="shared" si="6"/>
        <v>2678523089.8800001</v>
      </c>
      <c r="I32" s="15">
        <f>+I34+I35+I36+I37+I38</f>
        <v>674188064.93000007</v>
      </c>
      <c r="J32" s="15">
        <f t="shared" si="2"/>
        <v>674188064.93000007</v>
      </c>
      <c r="K32" s="15">
        <f>+J32-F32</f>
        <v>-2004317546.95</v>
      </c>
      <c r="L32" s="3"/>
    </row>
    <row r="33" spans="2:12" ht="15" customHeight="1" x14ac:dyDescent="0.25">
      <c r="B33" s="26"/>
      <c r="C33" s="22" t="s">
        <v>89</v>
      </c>
      <c r="D33" s="25"/>
      <c r="E33" s="24"/>
      <c r="F33" s="16"/>
      <c r="G33" s="15"/>
      <c r="H33" s="15"/>
      <c r="I33" s="15"/>
      <c r="J33" s="15"/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v>17478</v>
      </c>
      <c r="H34" s="15">
        <f t="shared" ref="H34:H37" si="7">F34+G34</f>
        <v>17478</v>
      </c>
      <c r="I34" s="15">
        <v>17478</v>
      </c>
      <c r="J34" s="15">
        <f t="shared" si="2"/>
        <v>17478</v>
      </c>
      <c r="K34" s="15">
        <f t="shared" ref="K34:K44" si="8">+J34-F34</f>
        <v>17478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219749490</v>
      </c>
      <c r="G35" s="15">
        <v>0</v>
      </c>
      <c r="H35" s="15">
        <f t="shared" si="7"/>
        <v>219749490</v>
      </c>
      <c r="I35" s="15">
        <v>54976206</v>
      </c>
      <c r="J35" s="15">
        <f t="shared" si="2"/>
        <v>54976206</v>
      </c>
      <c r="K35" s="15">
        <f t="shared" si="8"/>
        <v>-164773284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637640226</v>
      </c>
      <c r="G36" s="15">
        <v>0</v>
      </c>
      <c r="H36" s="15">
        <f t="shared" si="7"/>
        <v>637640226</v>
      </c>
      <c r="I36" s="15">
        <v>284296366</v>
      </c>
      <c r="J36" s="15">
        <f t="shared" si="2"/>
        <v>284296366</v>
      </c>
      <c r="K36" s="15">
        <f t="shared" si="8"/>
        <v>-353343860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131008667</v>
      </c>
      <c r="G37" s="15">
        <v>0</v>
      </c>
      <c r="H37" s="15">
        <f t="shared" si="7"/>
        <v>131008667</v>
      </c>
      <c r="I37" s="15">
        <v>37520557</v>
      </c>
      <c r="J37" s="15">
        <f t="shared" si="2"/>
        <v>37520557</v>
      </c>
      <c r="K37" s="15">
        <f t="shared" si="8"/>
        <v>-93488110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1690107228.8800001</v>
      </c>
      <c r="G38" s="15">
        <v>0</v>
      </c>
      <c r="H38" s="15">
        <f>F38+G38</f>
        <v>1690107228.8800001</v>
      </c>
      <c r="I38" s="15">
        <v>297377457.93000007</v>
      </c>
      <c r="J38" s="15">
        <f t="shared" si="2"/>
        <v>297377457.93000007</v>
      </c>
      <c r="K38" s="15">
        <f t="shared" si="8"/>
        <v>-1392729770.95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v>0</v>
      </c>
      <c r="H39" s="15">
        <f t="shared" ref="H39:H44" si="9">F39+G39</f>
        <v>0</v>
      </c>
      <c r="I39" s="15">
        <f t="shared" ref="I39:I44" si="10">G39+H39</f>
        <v>0</v>
      </c>
      <c r="J39" s="15">
        <f t="shared" si="2"/>
        <v>0</v>
      </c>
      <c r="K39" s="16">
        <f t="shared" si="8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v>0</v>
      </c>
      <c r="H40" s="15">
        <f t="shared" si="9"/>
        <v>0</v>
      </c>
      <c r="I40" s="15">
        <f t="shared" si="10"/>
        <v>0</v>
      </c>
      <c r="J40" s="15">
        <f t="shared" si="2"/>
        <v>0</v>
      </c>
      <c r="K40" s="16">
        <f t="shared" si="8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v>0</v>
      </c>
      <c r="H41" s="15">
        <f t="shared" si="9"/>
        <v>0</v>
      </c>
      <c r="I41" s="15">
        <f t="shared" si="10"/>
        <v>0</v>
      </c>
      <c r="J41" s="15">
        <f t="shared" si="2"/>
        <v>0</v>
      </c>
      <c r="K41" s="16">
        <f t="shared" si="8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v>0</v>
      </c>
      <c r="H42" s="15">
        <f t="shared" si="9"/>
        <v>0</v>
      </c>
      <c r="I42" s="15">
        <f t="shared" si="10"/>
        <v>0</v>
      </c>
      <c r="J42" s="15">
        <f t="shared" si="2"/>
        <v>0</v>
      </c>
      <c r="K42" s="15">
        <f t="shared" si="8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v>0</v>
      </c>
      <c r="H43" s="15">
        <f t="shared" si="9"/>
        <v>0</v>
      </c>
      <c r="I43" s="15">
        <f t="shared" si="10"/>
        <v>0</v>
      </c>
      <c r="J43" s="15">
        <f t="shared" si="2"/>
        <v>0</v>
      </c>
      <c r="K43" s="16">
        <f t="shared" si="8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v>0</v>
      </c>
      <c r="H44" s="15">
        <f t="shared" si="9"/>
        <v>0</v>
      </c>
      <c r="I44" s="15">
        <f t="shared" si="10"/>
        <v>0</v>
      </c>
      <c r="J44" s="15">
        <f t="shared" si="2"/>
        <v>0</v>
      </c>
      <c r="K44" s="15">
        <f t="shared" si="8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/>
      <c r="H45" s="15"/>
      <c r="I45" s="15"/>
      <c r="J45" s="15"/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74768650951.400009</v>
      </c>
      <c r="G46" s="15">
        <f>+G11+G12+G13+G14+G15+G16+G17+G18+G32+G39+G40+G42+G41</f>
        <v>142254799.18000001</v>
      </c>
      <c r="H46" s="15">
        <f t="shared" ref="G46:I46" si="11">+H11+H12+H13+H14+H15+H16+H17+H18+H32+H39+H40+H42+H41</f>
        <v>74910905750.580017</v>
      </c>
      <c r="I46" s="15">
        <f t="shared" si="11"/>
        <v>21965791464.489998</v>
      </c>
      <c r="J46" s="15">
        <f t="shared" si="2"/>
        <v>21965791464.489998</v>
      </c>
      <c r="K46" s="15">
        <f>+J46-F46</f>
        <v>-52802859486.910011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v>0</v>
      </c>
      <c r="H47" s="15">
        <f t="shared" ref="H47:H93" si="12">F47+G47</f>
        <v>0</v>
      </c>
      <c r="I47" s="15">
        <f t="shared" ref="I47:I50" si="13">G47+H47</f>
        <v>0</v>
      </c>
      <c r="J47" s="15">
        <f t="shared" si="2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v>0</v>
      </c>
      <c r="H48" s="15">
        <f t="shared" si="12"/>
        <v>0</v>
      </c>
      <c r="I48" s="15">
        <f t="shared" si="13"/>
        <v>0</v>
      </c>
      <c r="J48" s="15">
        <f t="shared" si="2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v>0</v>
      </c>
      <c r="H49" s="15">
        <f t="shared" si="12"/>
        <v>0</v>
      </c>
      <c r="I49" s="15">
        <f t="shared" si="13"/>
        <v>0</v>
      </c>
      <c r="J49" s="15">
        <f t="shared" si="2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v>0</v>
      </c>
      <c r="H50" s="15">
        <f t="shared" si="12"/>
        <v>0</v>
      </c>
      <c r="I50" s="15">
        <f t="shared" si="13"/>
        <v>0</v>
      </c>
      <c r="J50" s="15">
        <f t="shared" si="2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/>
      <c r="H51" s="15"/>
      <c r="I51" s="15"/>
      <c r="J51" s="15"/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38150690206</v>
      </c>
      <c r="G52" s="15">
        <f t="shared" ref="G52:H52" si="14">+G53+G55+G56+G57+G59+G60+G62+G64</f>
        <v>0</v>
      </c>
      <c r="H52" s="15">
        <f t="shared" si="14"/>
        <v>38150690206</v>
      </c>
      <c r="I52" s="15">
        <f t="shared" ref="I52" si="15">+I53+I55+I56+I57+I59+I60+I62+I64</f>
        <v>9218222359.3099995</v>
      </c>
      <c r="J52" s="15">
        <f t="shared" si="2"/>
        <v>9218222359.3099995</v>
      </c>
      <c r="K52" s="15">
        <f>+J52-F52</f>
        <v>-28932467846.690002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20515457022</v>
      </c>
      <c r="G53" s="15">
        <v>0</v>
      </c>
      <c r="H53" s="15">
        <f t="shared" si="12"/>
        <v>20515457022</v>
      </c>
      <c r="I53" s="15">
        <v>4745240148.0699997</v>
      </c>
      <c r="J53" s="15">
        <f t="shared" si="2"/>
        <v>4745240148.0699997</v>
      </c>
      <c r="K53" s="15">
        <f>+J53-F53</f>
        <v>-15770216873.93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/>
      <c r="H54" s="15"/>
      <c r="I54" s="15"/>
      <c r="J54" s="15"/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5362007427.000001</v>
      </c>
      <c r="G55" s="15">
        <v>0</v>
      </c>
      <c r="H55" s="15">
        <f t="shared" si="12"/>
        <v>5362007427.000001</v>
      </c>
      <c r="I55" s="15">
        <v>1273695507.6900001</v>
      </c>
      <c r="J55" s="15">
        <f t="shared" si="2"/>
        <v>1273695507.6900001</v>
      </c>
      <c r="K55" s="15">
        <f>+J55-F55</f>
        <v>-4088311919.3100009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2060557841.0000002</v>
      </c>
      <c r="G56" s="15">
        <v>0</v>
      </c>
      <c r="H56" s="15">
        <f t="shared" si="12"/>
        <v>2060557841.0000002</v>
      </c>
      <c r="I56" s="15">
        <v>619828963.84000003</v>
      </c>
      <c r="J56" s="15">
        <f t="shared" si="2"/>
        <v>619828963.84000003</v>
      </c>
      <c r="K56" s="15">
        <f>+J56-F56</f>
        <v>-1440728877.1600003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5561001726.000001</v>
      </c>
      <c r="G57" s="15">
        <v>0</v>
      </c>
      <c r="H57" s="15">
        <f t="shared" si="12"/>
        <v>5561001726.000001</v>
      </c>
      <c r="I57" s="15">
        <v>1390360942.1599998</v>
      </c>
      <c r="J57" s="15">
        <f t="shared" si="2"/>
        <v>1390360942.1599998</v>
      </c>
      <c r="K57" s="15">
        <f>+J57-F57</f>
        <v>-4170640783.8400011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/>
      <c r="H58" s="15"/>
      <c r="I58" s="15"/>
      <c r="J58" s="15"/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1282543331</v>
      </c>
      <c r="G59" s="15">
        <v>0</v>
      </c>
      <c r="H59" s="15">
        <f t="shared" si="12"/>
        <v>1282543331</v>
      </c>
      <c r="I59" s="15">
        <v>323833651.28000003</v>
      </c>
      <c r="J59" s="15">
        <f t="shared" si="2"/>
        <v>323833651.28000003</v>
      </c>
      <c r="K59" s="15">
        <f>+J59-F59</f>
        <v>-958709679.72000003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402020449</v>
      </c>
      <c r="G60" s="15">
        <v>0</v>
      </c>
      <c r="H60" s="15">
        <f t="shared" si="12"/>
        <v>402020449</v>
      </c>
      <c r="I60" s="15">
        <v>104958403.52000001</v>
      </c>
      <c r="J60" s="15">
        <f t="shared" si="2"/>
        <v>104958403.52000001</v>
      </c>
      <c r="K60" s="15">
        <f>+J60-F60</f>
        <v>-297062045.48000002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/>
      <c r="H61" s="15"/>
      <c r="I61" s="15"/>
      <c r="J61" s="15"/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291410640.00000042</v>
      </c>
      <c r="G62" s="15">
        <v>0</v>
      </c>
      <c r="H62" s="15">
        <f t="shared" si="12"/>
        <v>291410640.00000042</v>
      </c>
      <c r="I62" s="15">
        <v>91220948.439999998</v>
      </c>
      <c r="J62" s="15">
        <f t="shared" si="2"/>
        <v>91220948.439999998</v>
      </c>
      <c r="K62" s="15">
        <f>+J62-F62</f>
        <v>-200189691.56000042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/>
      <c r="H63" s="15"/>
      <c r="I63" s="15"/>
      <c r="J63" s="15"/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2675691770.0000005</v>
      </c>
      <c r="G64" s="15">
        <v>0</v>
      </c>
      <c r="H64" s="15">
        <f t="shared" si="12"/>
        <v>2675691770.0000005</v>
      </c>
      <c r="I64" s="15">
        <v>669083794.30999994</v>
      </c>
      <c r="J64" s="15">
        <f t="shared" si="2"/>
        <v>669083794.30999994</v>
      </c>
      <c r="K64" s="15">
        <f>+J64-F64</f>
        <v>-2006607975.6900005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/>
      <c r="H65" s="15"/>
      <c r="I65" s="15"/>
      <c r="J65" s="15"/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4206124897.9999995</v>
      </c>
      <c r="G66" s="15">
        <f t="shared" ref="G66:H66" si="16">+G67+G68+G69+G70</f>
        <v>0</v>
      </c>
      <c r="H66" s="15">
        <f t="shared" si="16"/>
        <v>4206124897.9999995</v>
      </c>
      <c r="I66" s="15">
        <f>+I67+I68+I69+I70</f>
        <v>936643282.23000026</v>
      </c>
      <c r="J66" s="15">
        <f t="shared" si="2"/>
        <v>936643282.23000026</v>
      </c>
      <c r="K66" s="15">
        <f t="shared" ref="K66:K72" si="17">+J66-F66</f>
        <v>-3269481615.7699995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3209520502.9999995</v>
      </c>
      <c r="G67" s="15">
        <v>0</v>
      </c>
      <c r="H67" s="15">
        <f t="shared" si="12"/>
        <v>3209520502.9999995</v>
      </c>
      <c r="I67" s="15">
        <v>823208499.8900001</v>
      </c>
      <c r="J67" s="15">
        <f t="shared" si="2"/>
        <v>823208499.8900001</v>
      </c>
      <c r="K67" s="15">
        <f t="shared" si="17"/>
        <v>-2386312003.1099997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v>0</v>
      </c>
      <c r="H68" s="16">
        <f t="shared" si="12"/>
        <v>0</v>
      </c>
      <c r="I68" s="15">
        <f>G68+H68</f>
        <v>0</v>
      </c>
      <c r="J68" s="15">
        <f t="shared" si="2"/>
        <v>0</v>
      </c>
      <c r="K68" s="16">
        <f t="shared" si="17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v>0</v>
      </c>
      <c r="H69" s="16">
        <f t="shared" si="12"/>
        <v>0</v>
      </c>
      <c r="I69" s="15">
        <f t="shared" ref="I69" si="18">G69+H69</f>
        <v>0</v>
      </c>
      <c r="J69" s="15">
        <f t="shared" si="2"/>
        <v>0</v>
      </c>
      <c r="K69" s="16">
        <f t="shared" si="17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996604395</v>
      </c>
      <c r="G70" s="15">
        <v>0</v>
      </c>
      <c r="H70" s="15">
        <f t="shared" si="12"/>
        <v>996604395</v>
      </c>
      <c r="I70" s="15">
        <v>113434782.34000012</v>
      </c>
      <c r="J70" s="15">
        <f t="shared" si="2"/>
        <v>113434782.34000012</v>
      </c>
      <c r="K70" s="15">
        <f t="shared" si="17"/>
        <v>-883169612.65999985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6">
        <f t="shared" ref="G71:H71" si="19">+G72+G74</f>
        <v>0</v>
      </c>
      <c r="H71" s="16">
        <f t="shared" si="19"/>
        <v>0</v>
      </c>
      <c r="I71" s="15">
        <f>G71+H71</f>
        <v>0</v>
      </c>
      <c r="J71" s="15">
        <f t="shared" si="2"/>
        <v>0</v>
      </c>
      <c r="K71" s="15">
        <f t="shared" si="17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v>0</v>
      </c>
      <c r="H72" s="16">
        <f t="shared" si="12"/>
        <v>0</v>
      </c>
      <c r="I72" s="15">
        <f>G72+H72</f>
        <v>0</v>
      </c>
      <c r="J72" s="15">
        <f t="shared" si="2"/>
        <v>0</v>
      </c>
      <c r="K72" s="16">
        <f t="shared" si="17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/>
      <c r="H73" s="16"/>
      <c r="I73" s="15"/>
      <c r="J73" s="15"/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v>0</v>
      </c>
      <c r="H74" s="16">
        <f t="shared" si="12"/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6375107035</v>
      </c>
      <c r="G75" s="15">
        <v>0</v>
      </c>
      <c r="H75" s="15">
        <f t="shared" si="12"/>
        <v>6375107035</v>
      </c>
      <c r="I75" s="15">
        <v>1566985923.2199998</v>
      </c>
      <c r="J75" s="15">
        <f t="shared" si="2"/>
        <v>1566985923.2199998</v>
      </c>
      <c r="K75" s="15">
        <f>+J75-F75</f>
        <v>-4808121111.7800007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/>
      <c r="H76" s="15"/>
      <c r="I76" s="15"/>
      <c r="J76" s="15"/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v>250106.28</v>
      </c>
      <c r="H77" s="15">
        <f t="shared" si="12"/>
        <v>250106.28</v>
      </c>
      <c r="I77" s="15">
        <v>250106.28</v>
      </c>
      <c r="J77" s="15">
        <f t="shared" ref="J77:J85" si="20">I77</f>
        <v>250106.28</v>
      </c>
      <c r="K77" s="15">
        <f>+J77-F77</f>
        <v>250106.28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/>
      <c r="H78" s="15"/>
      <c r="I78" s="15"/>
      <c r="J78" s="15"/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48731922139</v>
      </c>
      <c r="G79" s="15">
        <f>+G52+G66+G71+G75+G77</f>
        <v>250106.28</v>
      </c>
      <c r="H79" s="15">
        <f>+H52+H66+H71+H75+H77</f>
        <v>48732172245.279999</v>
      </c>
      <c r="I79" s="15">
        <f>+I52+I66+I71+I75+I77</f>
        <v>11722101671.039999</v>
      </c>
      <c r="J79" s="15">
        <f>I79</f>
        <v>11722101671.039999</v>
      </c>
      <c r="K79" s="15">
        <f>+J79-F79</f>
        <v>-37009820467.959999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/>
      <c r="H80" s="15"/>
      <c r="I80" s="15"/>
      <c r="J80" s="15"/>
      <c r="K80" s="15"/>
      <c r="L80" s="3"/>
    </row>
    <row r="81" spans="2:12" ht="15" customHeight="1" x14ac:dyDescent="0.25">
      <c r="B81" s="26"/>
      <c r="C81" s="22"/>
      <c r="D81" s="25"/>
      <c r="E81" s="24"/>
      <c r="F81" s="16"/>
      <c r="G81" s="15"/>
      <c r="H81" s="15"/>
      <c r="I81" s="15"/>
      <c r="J81" s="15"/>
      <c r="K81" s="15"/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ref="G82:H82" si="21">G83</f>
        <v>1517100000</v>
      </c>
      <c r="H82" s="15">
        <f t="shared" si="21"/>
        <v>1517100000</v>
      </c>
      <c r="I82" s="15">
        <f>I83</f>
        <v>1517100000</v>
      </c>
      <c r="J82" s="15">
        <f t="shared" si="20"/>
        <v>1517100000</v>
      </c>
      <c r="K82" s="15">
        <f t="shared" ref="K82" si="22">+J82-F82</f>
        <v>1517100000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v>1517100000</v>
      </c>
      <c r="H83" s="15">
        <f t="shared" si="12"/>
        <v>1517100000</v>
      </c>
      <c r="I83" s="15">
        <v>1517100000</v>
      </c>
      <c r="J83" s="15">
        <f t="shared" si="20"/>
        <v>1517100000</v>
      </c>
      <c r="K83" s="15">
        <f>+J83-F83</f>
        <v>1517100000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/>
      <c r="H84" s="15"/>
      <c r="I84" s="15"/>
      <c r="J84" s="15"/>
      <c r="K84" s="15"/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123500573090.40001</v>
      </c>
      <c r="G85" s="15">
        <f t="shared" ref="G85:H85" si="23">+G46+G79+G82</f>
        <v>1659604905.46</v>
      </c>
      <c r="H85" s="15">
        <f t="shared" si="23"/>
        <v>125160177995.86002</v>
      </c>
      <c r="I85" s="15">
        <f>+I46+I79+I82</f>
        <v>35204993135.529999</v>
      </c>
      <c r="J85" s="15">
        <f t="shared" si="20"/>
        <v>35204993135.529999</v>
      </c>
      <c r="K85" s="15">
        <f>+J85-F85</f>
        <v>-88295579954.87001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6"/>
      <c r="H86" s="53"/>
      <c r="I86" s="53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6">
        <v>0</v>
      </c>
      <c r="H87" s="53">
        <f t="shared" si="12"/>
        <v>0</v>
      </c>
      <c r="I87" s="53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v>0</v>
      </c>
      <c r="H88" s="52">
        <f t="shared" si="12"/>
        <v>0</v>
      </c>
      <c r="I88" s="52">
        <v>0</v>
      </c>
      <c r="J88" s="15">
        <v>0</v>
      </c>
      <c r="K88" s="15">
        <f>+J88-F88</f>
        <v>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6"/>
      <c r="H89" s="53"/>
      <c r="I89" s="53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v>0</v>
      </c>
      <c r="H90" s="53">
        <f t="shared" si="12"/>
        <v>0</v>
      </c>
      <c r="I90" s="53">
        <v>0</v>
      </c>
      <c r="J90" s="16">
        <v>0</v>
      </c>
      <c r="K90" s="16">
        <f>+J90-F90</f>
        <v>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>F88+F90</f>
        <v>0</v>
      </c>
      <c r="G93" s="16">
        <v>0</v>
      </c>
      <c r="H93" s="16">
        <f t="shared" si="12"/>
        <v>0</v>
      </c>
      <c r="I93" s="16">
        <f t="shared" ref="I93:K93" si="24">I88+I90</f>
        <v>0</v>
      </c>
      <c r="J93" s="16">
        <f t="shared" si="24"/>
        <v>0</v>
      </c>
      <c r="K93" s="16">
        <f t="shared" si="24"/>
        <v>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Detallado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Octavio Alvarez Jaimes</cp:lastModifiedBy>
  <cp:lastPrinted>2021-04-30T18:19:08Z</cp:lastPrinted>
  <dcterms:created xsi:type="dcterms:W3CDTF">2020-04-30T02:18:43Z</dcterms:created>
  <dcterms:modified xsi:type="dcterms:W3CDTF">2021-04-30T18:19:11Z</dcterms:modified>
</cp:coreProperties>
</file>