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7545"/>
  </bookViews>
  <sheets>
    <sheet name="6C_Analítico Egr Detallado CFG" sheetId="2" r:id="rId1"/>
    <sheet name="Hoja1" sheetId="5" r:id="rId2"/>
  </sheets>
  <definedNames>
    <definedName name="_xlnm.Print_Area" localSheetId="0">'6C_Analítico Egr Detallado CFG'!$C$1:$L$41</definedName>
  </definedNames>
  <calcPr calcId="125725"/>
</workbook>
</file>

<file path=xl/calcChain.xml><?xml version="1.0" encoding="utf-8"?>
<calcChain xmlns="http://schemas.openxmlformats.org/spreadsheetml/2006/main">
  <c r="G37" i="2"/>
  <c r="G36" s="1"/>
  <c r="I167" i="5" l="1"/>
  <c r="H167"/>
  <c r="G167"/>
  <c r="F167"/>
  <c r="E167"/>
  <c r="D167"/>
  <c r="I161"/>
  <c r="H161"/>
  <c r="G161"/>
  <c r="F161"/>
  <c r="E161"/>
  <c r="D161"/>
  <c r="I145"/>
  <c r="H145"/>
  <c r="G145"/>
  <c r="F145"/>
  <c r="E145"/>
  <c r="D145"/>
  <c r="I142"/>
  <c r="H142"/>
  <c r="G142"/>
  <c r="F142"/>
  <c r="E142"/>
  <c r="D142"/>
  <c r="I125"/>
  <c r="H125"/>
  <c r="G125"/>
  <c r="F125"/>
  <c r="E125"/>
  <c r="D125"/>
  <c r="I119"/>
  <c r="H119"/>
  <c r="G119"/>
  <c r="F119"/>
  <c r="E119"/>
  <c r="D119"/>
  <c r="I117"/>
  <c r="H117"/>
  <c r="G117"/>
  <c r="F117"/>
  <c r="E117"/>
  <c r="D117"/>
  <c r="I99"/>
  <c r="H99"/>
  <c r="G99"/>
  <c r="F99"/>
  <c r="E99"/>
  <c r="D99"/>
  <c r="I83"/>
  <c r="H83"/>
  <c r="G83"/>
  <c r="F83"/>
  <c r="E83"/>
  <c r="D83"/>
  <c r="I67"/>
  <c r="H67"/>
  <c r="G67"/>
  <c r="F67"/>
  <c r="E67"/>
  <c r="D67"/>
  <c r="I65"/>
  <c r="H65"/>
  <c r="G65"/>
  <c r="F65"/>
  <c r="E65"/>
  <c r="D65"/>
  <c r="I61"/>
  <c r="H61"/>
  <c r="G61"/>
  <c r="F61"/>
  <c r="E61"/>
  <c r="D61"/>
  <c r="I58"/>
  <c r="H58"/>
  <c r="G58"/>
  <c r="F58"/>
  <c r="E58"/>
  <c r="D58"/>
  <c r="I45"/>
  <c r="H45"/>
  <c r="G45"/>
  <c r="F45"/>
  <c r="E45"/>
  <c r="D45"/>
  <c r="I24"/>
  <c r="H24"/>
  <c r="G24"/>
  <c r="F24"/>
  <c r="E24"/>
  <c r="D24"/>
  <c r="I5"/>
  <c r="H5"/>
  <c r="G5"/>
  <c r="F5"/>
  <c r="E5"/>
  <c r="D5"/>
  <c r="I3"/>
  <c r="H3"/>
  <c r="G3"/>
  <c r="F3"/>
  <c r="E3"/>
  <c r="D3"/>
  <c r="L40" i="2" l="1"/>
  <c r="K40"/>
  <c r="J40"/>
  <c r="I40"/>
  <c r="H40"/>
  <c r="G40"/>
  <c r="L39"/>
  <c r="K39"/>
  <c r="J39"/>
  <c r="I39"/>
  <c r="H39"/>
  <c r="G39"/>
  <c r="L38"/>
  <c r="K38"/>
  <c r="J38"/>
  <c r="I38"/>
  <c r="H38"/>
  <c r="G38"/>
  <c r="L37"/>
  <c r="K37"/>
  <c r="K36" s="1"/>
  <c r="J37"/>
  <c r="I37"/>
  <c r="I36" s="1"/>
  <c r="H37"/>
  <c r="H36" s="1"/>
  <c r="L36"/>
  <c r="J36"/>
  <c r="L32"/>
  <c r="K32"/>
  <c r="J32"/>
  <c r="I32"/>
  <c r="H32"/>
  <c r="G32"/>
  <c r="L31"/>
  <c r="K31"/>
  <c r="J31"/>
  <c r="I31" l="1"/>
  <c r="H31"/>
  <c r="G31"/>
  <c r="L30"/>
  <c r="K30"/>
  <c r="J30"/>
  <c r="I30"/>
  <c r="H30"/>
  <c r="G30"/>
  <c r="L29"/>
  <c r="K29"/>
  <c r="K28" s="1"/>
  <c r="J28" s="1"/>
  <c r="I28" s="1"/>
  <c r="J29"/>
  <c r="I29"/>
  <c r="H29"/>
  <c r="H28" s="1"/>
  <c r="G29"/>
  <c r="G28"/>
  <c r="L26"/>
  <c r="K26"/>
  <c r="J26"/>
  <c r="I26"/>
  <c r="H26"/>
  <c r="G26"/>
  <c r="L25"/>
  <c r="K25"/>
  <c r="K24" s="1"/>
  <c r="J24" s="1"/>
  <c r="J25"/>
  <c r="I25"/>
  <c r="I24" s="1"/>
  <c r="H25"/>
  <c r="G25"/>
  <c r="L24" s="1"/>
  <c r="H24"/>
  <c r="L23"/>
  <c r="K23"/>
  <c r="J23"/>
  <c r="I23"/>
  <c r="H23"/>
  <c r="G23"/>
  <c r="L22"/>
  <c r="K22"/>
  <c r="J22"/>
  <c r="I22"/>
  <c r="H22"/>
  <c r="G22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H12" s="1"/>
  <c r="G13"/>
  <c r="L12"/>
  <c r="I12"/>
  <c r="G12"/>
  <c r="G24" l="1"/>
  <c r="G10" s="1"/>
  <c r="G41"/>
  <c r="I10"/>
  <c r="I41"/>
  <c r="H10"/>
  <c r="H41"/>
  <c r="K12"/>
  <c r="L28"/>
  <c r="L41" s="1"/>
  <c r="J12" l="1"/>
  <c r="K10"/>
  <c r="K41"/>
  <c r="L10"/>
  <c r="J10" l="1"/>
  <c r="J41"/>
  <c r="I168" i="5"/>
  <c r="H168"/>
  <c r="G168"/>
  <c r="F168"/>
  <c r="E168"/>
  <c r="D168"/>
</calcChain>
</file>

<file path=xl/sharedStrings.xml><?xml version="1.0" encoding="utf-8"?>
<sst xmlns="http://schemas.openxmlformats.org/spreadsheetml/2006/main" count="401" uniqueCount="120">
  <si>
    <t>Egresos</t>
  </si>
  <si>
    <t>Ampliaciones y (Reducciones)</t>
  </si>
  <si>
    <t>Modificado</t>
  </si>
  <si>
    <t>Devengado</t>
  </si>
  <si>
    <t>Pagado</t>
  </si>
  <si>
    <t>Estado Analítico del Ejercicio del Presupuesto de Egresos</t>
  </si>
  <si>
    <t>Del 1o de enero al 31 de marzo de 2019</t>
  </si>
  <si>
    <t xml:space="preserve">
SUBEJERCICIO</t>
  </si>
  <si>
    <t xml:space="preserve">
PAGADO</t>
  </si>
  <si>
    <t xml:space="preserve">
DEVENGADO</t>
  </si>
  <si>
    <t xml:space="preserve">
PRESUPUESTO MODIFICADO</t>
  </si>
  <si>
    <t xml:space="preserve">
AMPLIACIONES REDUCCIONES</t>
  </si>
  <si>
    <t xml:space="preserve">
PRESUPUESTO DE EGRESOS APROBADO</t>
  </si>
  <si>
    <t>Gobierno del Estado de Jalisco (Poder Ejecutivo)</t>
  </si>
  <si>
    <t>Programas</t>
  </si>
  <si>
    <t>Subsidios:Sector Social y Privado o Entidades Federativas y Municipios</t>
  </si>
  <si>
    <t>Sujetos a Reglas de Operación</t>
  </si>
  <si>
    <t>Otros Subsidios</t>
  </si>
  <si>
    <t>Desempeño de las Funciones</t>
  </si>
  <si>
    <t>Prestacion de Servicios Públicos</t>
  </si>
  <si>
    <t>Provisiones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</si>
  <si>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</si>
  <si>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</si>
  <si>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</si>
  <si>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</si>
  <si>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</si>
  <si>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</si>
  <si>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</si>
  <si>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</si>
  <si>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</si>
  <si>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</si>
  <si>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</si>
  <si>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</si>
  <si>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</si>
  <si>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</si>
  <si>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</si>
  <si>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</si>
  <si>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</si>
  <si>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</si>
  <si>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</si>
  <si>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</si>
  <si>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</si>
  <si>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</si>
  <si>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</t>
  </si>
  <si>
    <t>D</t>
  </si>
  <si>
    <t>F</t>
  </si>
  <si>
    <t>H</t>
  </si>
  <si>
    <t>J</t>
  </si>
  <si>
    <t>K</t>
  </si>
  <si>
    <t>I</t>
  </si>
  <si>
    <t>L</t>
  </si>
  <si>
    <t>M</t>
  </si>
  <si>
    <t>N</t>
  </si>
  <si>
    <t>O</t>
  </si>
  <si>
    <t>P</t>
  </si>
  <si>
    <t>R</t>
  </si>
  <si>
    <t>S</t>
  </si>
  <si>
    <t>U</t>
  </si>
  <si>
    <t>E</t>
  </si>
  <si>
    <t>G</t>
  </si>
  <si>
    <t xml:space="preserve">
NUMERO</t>
  </si>
  <si>
    <t xml:space="preserve">
CONCEPTO</t>
  </si>
  <si>
    <t xml:space="preserve">C </t>
  </si>
  <si>
    <t xml:space="preserve">Participaciones a Entidades Federativas y Municipios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</si>
  <si>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 </t>
  </si>
  <si>
    <t xml:space="preserve">"Costo Financiero, Deuda o Apoyos a Deudores y Ahorradores de la Banca"                                                                                                                                                                                                                                     </t>
  </si>
  <si>
    <t xml:space="preserve">E </t>
  </si>
  <si>
    <t xml:space="preserve">Prestación de Servicios Públicos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</si>
  <si>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 </t>
  </si>
  <si>
    <t xml:space="preserve">Promoción y Fomento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</si>
  <si>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 </t>
  </si>
  <si>
    <t xml:space="preserve">Regulación y Supervisión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</si>
  <si>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 </t>
  </si>
  <si>
    <t xml:space="preserve">Adeudos de Ejercicios Fiscales Anteriores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</si>
  <si>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</t>
  </si>
  <si>
    <t xml:space="preserve">Gasto Federalizado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</si>
  <si>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 </t>
  </si>
  <si>
    <t xml:space="preserve">Pensiones y Jubilaciones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</si>
  <si>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 </t>
  </si>
  <si>
    <t xml:space="preserve">Proyectos de 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</si>
  <si>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 </t>
  </si>
  <si>
    <t xml:space="preserve">Obligaciones de Cumplimiento de Resolución Jurisdiccional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</si>
  <si>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</t>
  </si>
  <si>
    <t xml:space="preserve">Apoyo al proceso presupuestario y para mejorar la eficiencia institucional                                                                                                                                                                                                                                  </t>
  </si>
  <si>
    <t xml:space="preserve">N </t>
  </si>
  <si>
    <t xml:space="preserve">Desastres Naturales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</si>
  <si>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 </t>
  </si>
  <si>
    <t xml:space="preserve">Apoyo a la Función Pública y al Mejoramiento de la Gestión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</si>
  <si>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 </t>
  </si>
  <si>
    <t xml:space="preserve">"Planeación, seguimiento y evaluación de políticas públicas"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</si>
  <si>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 </t>
  </si>
  <si>
    <t xml:space="preserve">Específicos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</si>
  <si>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 </t>
  </si>
  <si>
    <t xml:space="preserve">Sujetos a Reglas de Operación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</si>
  <si>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 </t>
  </si>
  <si>
    <t xml:space="preserve">Otros Subsidios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</si>
  <si>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C </t>
  </si>
  <si>
    <t xml:space="preserve">Total D </t>
  </si>
  <si>
    <t xml:space="preserve">Total E </t>
  </si>
  <si>
    <t xml:space="preserve">Total F </t>
  </si>
  <si>
    <t xml:space="preserve">Total G </t>
  </si>
  <si>
    <t xml:space="preserve">Total H </t>
  </si>
  <si>
    <t xml:space="preserve">Total I </t>
  </si>
  <si>
    <t xml:space="preserve">Total J </t>
  </si>
  <si>
    <t xml:space="preserve">Total K </t>
  </si>
  <si>
    <t xml:space="preserve">Total L </t>
  </si>
  <si>
    <t xml:space="preserve">Total M </t>
  </si>
  <si>
    <t xml:space="preserve">Total N </t>
  </si>
  <si>
    <t xml:space="preserve">Total O </t>
  </si>
  <si>
    <t xml:space="preserve">Total P </t>
  </si>
  <si>
    <t xml:space="preserve">Total R </t>
  </si>
  <si>
    <t xml:space="preserve">Total S </t>
  </si>
  <si>
    <t xml:space="preserve">Total U </t>
  </si>
  <si>
    <t>Total general</t>
  </si>
  <si>
    <t>Gasto por Categoría Programática</t>
  </si>
  <si>
    <t>Apoyo a la función pública y al mejoramiento de la Gestión</t>
  </si>
  <si>
    <t>Concepto</t>
  </si>
  <si>
    <t>Aprobado</t>
  </si>
  <si>
    <t>Subejercicio</t>
  </si>
  <si>
    <t>TOTAL DEL GASTO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</si>
</sst>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4" fontId="4" fillId="0" borderId="0" xfId="0" applyNumberFormat="1" applyFont="1" applyAlignment="1">
      <alignment horizontal="right" vertical="top"/>
    </xf>
    <xf numFmtId="0" fontId="0" fillId="0" borderId="0" xfId="0" applyNumberFormat="1"/>
    <xf numFmtId="49" fontId="4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/>
    <xf numFmtId="3" fontId="7" fillId="2" borderId="0" xfId="2" applyNumberFormat="1" applyFont="1" applyFill="1" applyBorder="1" applyAlignment="1" applyProtection="1">
      <alignment horizontal="center"/>
    </xf>
    <xf numFmtId="0" fontId="8" fillId="2" borderId="0" xfId="3" applyFont="1" applyFill="1"/>
    <xf numFmtId="0" fontId="7" fillId="2" borderId="0" xfId="4" applyNumberFormat="1" applyFont="1" applyFill="1" applyBorder="1" applyAlignment="1" applyProtection="1">
      <alignment vertical="center"/>
    </xf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wrapText="1"/>
    </xf>
    <xf numFmtId="0" fontId="10" fillId="0" borderId="0" xfId="0" applyFont="1" applyBorder="1"/>
    <xf numFmtId="0" fontId="11" fillId="2" borderId="0" xfId="3" applyFont="1" applyFill="1" applyBorder="1"/>
    <xf numFmtId="165" fontId="12" fillId="2" borderId="0" xfId="1" applyNumberFormat="1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center"/>
    </xf>
    <xf numFmtId="0" fontId="12" fillId="2" borderId="0" xfId="3" applyFont="1" applyFill="1" applyBorder="1"/>
    <xf numFmtId="0" fontId="11" fillId="0" borderId="0" xfId="0" applyNumberFormat="1" applyFont="1" applyAlignment="1">
      <alignment vertical="top" wrapText="1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165" fontId="12" fillId="0" borderId="0" xfId="1" applyNumberFormat="1" applyFont="1" applyAlignment="1">
      <alignment horizontal="right" vertical="top"/>
    </xf>
    <xf numFmtId="0" fontId="11" fillId="0" borderId="0" xfId="0" applyNumberFormat="1" applyFont="1" applyAlignment="1">
      <alignment vertical="top"/>
    </xf>
    <xf numFmtId="0" fontId="15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7" fillId="0" borderId="0" xfId="1" applyNumberFormat="1" applyFont="1" applyBorder="1" applyAlignment="1">
      <alignment vertical="center"/>
    </xf>
    <xf numFmtId="3" fontId="9" fillId="2" borderId="0" xfId="0" applyNumberFormat="1" applyFont="1" applyFill="1" applyBorder="1" applyAlignment="1" applyProtection="1">
      <alignment horizontal="left"/>
      <protection locked="0"/>
    </xf>
    <xf numFmtId="3" fontId="9" fillId="2" borderId="0" xfId="2" applyNumberFormat="1" applyFont="1" applyFill="1" applyBorder="1" applyAlignment="1" applyProtection="1">
      <alignment horizontal="left"/>
    </xf>
    <xf numFmtId="37" fontId="7" fillId="0" borderId="1" xfId="1" applyNumberFormat="1" applyFont="1" applyFill="1" applyBorder="1" applyAlignment="1" applyProtection="1">
      <alignment horizontal="center" vertical="center" wrapText="1"/>
    </xf>
    <xf numFmtId="37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29308</xdr:colOff>
      <xdr:row>1</xdr:row>
      <xdr:rowOff>14654</xdr:rowOff>
    </xdr:from>
    <xdr:to>
      <xdr:col>4</xdr:col>
      <xdr:colOff>586154</xdr:colOff>
      <xdr:row>5</xdr:row>
      <xdr:rowOff>11608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81" y="205154"/>
          <a:ext cx="835269" cy="788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44"/>
  <sheetViews>
    <sheetView showGridLines="0" tabSelected="1" zoomScaleNormal="100" workbookViewId="0">
      <pane ySplit="9" topLeftCell="A10" activePane="bottomLeft" state="frozen"/>
      <selection pane="bottomLeft" activeCell="F42" sqref="F42"/>
    </sheetView>
  </sheetViews>
  <sheetFormatPr baseColWidth="10" defaultColWidth="0" defaultRowHeight="15"/>
  <cols>
    <col min="1" max="1" width="1.7109375" style="7" customWidth="1"/>
    <col min="2" max="2" width="5.28515625" style="7" hidden="1" customWidth="1"/>
    <col min="3" max="3" width="3.85546875" style="7" customWidth="1"/>
    <col min="4" max="4" width="4.140625" style="7" customWidth="1"/>
    <col min="5" max="5" width="14.28515625" style="7" customWidth="1"/>
    <col min="6" max="6" width="44.28515625" style="7" customWidth="1"/>
    <col min="7" max="12" width="21" style="8" customWidth="1"/>
    <col min="13" max="13" width="11.42578125" style="7" customWidth="1"/>
    <col min="14" max="258" width="0" style="7" hidden="1"/>
    <col min="259" max="261" width="11.42578125" style="7" customWidth="1"/>
    <col min="262" max="262" width="36" style="7" customWidth="1"/>
    <col min="263" max="268" width="21" style="7" customWidth="1"/>
    <col min="269" max="269" width="11.42578125" style="7" customWidth="1"/>
    <col min="270" max="514" width="0" style="7" hidden="1"/>
    <col min="515" max="517" width="11.42578125" style="7" customWidth="1"/>
    <col min="518" max="518" width="36" style="7" customWidth="1"/>
    <col min="519" max="524" width="21" style="7" customWidth="1"/>
    <col min="525" max="525" width="11.42578125" style="7" customWidth="1"/>
    <col min="526" max="770" width="0" style="7" hidden="1"/>
    <col min="771" max="773" width="11.42578125" style="7" customWidth="1"/>
    <col min="774" max="774" width="36" style="7" customWidth="1"/>
    <col min="775" max="780" width="21" style="7" customWidth="1"/>
    <col min="781" max="781" width="11.42578125" style="7" customWidth="1"/>
    <col min="782" max="1026" width="0" style="7" hidden="1"/>
    <col min="1027" max="1029" width="11.42578125" style="7" customWidth="1"/>
    <col min="1030" max="1030" width="36" style="7" customWidth="1"/>
    <col min="1031" max="1036" width="21" style="7" customWidth="1"/>
    <col min="1037" max="1037" width="11.42578125" style="7" customWidth="1"/>
    <col min="1038" max="1282" width="0" style="7" hidden="1"/>
    <col min="1283" max="1285" width="11.42578125" style="7" customWidth="1"/>
    <col min="1286" max="1286" width="36" style="7" customWidth="1"/>
    <col min="1287" max="1292" width="21" style="7" customWidth="1"/>
    <col min="1293" max="1293" width="11.42578125" style="7" customWidth="1"/>
    <col min="1294" max="1538" width="0" style="7" hidden="1"/>
    <col min="1539" max="1541" width="11.42578125" style="7" customWidth="1"/>
    <col min="1542" max="1542" width="36" style="7" customWidth="1"/>
    <col min="1543" max="1548" width="21" style="7" customWidth="1"/>
    <col min="1549" max="1549" width="11.42578125" style="7" customWidth="1"/>
    <col min="1550" max="1794" width="0" style="7" hidden="1"/>
    <col min="1795" max="1797" width="11.42578125" style="7" customWidth="1"/>
    <col min="1798" max="1798" width="36" style="7" customWidth="1"/>
    <col min="1799" max="1804" width="21" style="7" customWidth="1"/>
    <col min="1805" max="1805" width="11.42578125" style="7" customWidth="1"/>
    <col min="1806" max="2050" width="0" style="7" hidden="1"/>
    <col min="2051" max="2053" width="11.42578125" style="7" customWidth="1"/>
    <col min="2054" max="2054" width="36" style="7" customWidth="1"/>
    <col min="2055" max="2060" width="21" style="7" customWidth="1"/>
    <col min="2061" max="2061" width="11.42578125" style="7" customWidth="1"/>
    <col min="2062" max="2306" width="0" style="7" hidden="1"/>
    <col min="2307" max="2309" width="11.42578125" style="7" customWidth="1"/>
    <col min="2310" max="2310" width="36" style="7" customWidth="1"/>
    <col min="2311" max="2316" width="21" style="7" customWidth="1"/>
    <col min="2317" max="2317" width="11.42578125" style="7" customWidth="1"/>
    <col min="2318" max="2562" width="0" style="7" hidden="1"/>
    <col min="2563" max="2565" width="11.42578125" style="7" customWidth="1"/>
    <col min="2566" max="2566" width="36" style="7" customWidth="1"/>
    <col min="2567" max="2572" width="21" style="7" customWidth="1"/>
    <col min="2573" max="2573" width="11.42578125" style="7" customWidth="1"/>
    <col min="2574" max="2818" width="0" style="7" hidden="1"/>
    <col min="2819" max="2821" width="11.42578125" style="7" customWidth="1"/>
    <col min="2822" max="2822" width="36" style="7" customWidth="1"/>
    <col min="2823" max="2828" width="21" style="7" customWidth="1"/>
    <col min="2829" max="2829" width="11.42578125" style="7" customWidth="1"/>
    <col min="2830" max="3074" width="0" style="7" hidden="1"/>
    <col min="3075" max="3077" width="11.42578125" style="7" customWidth="1"/>
    <col min="3078" max="3078" width="36" style="7" customWidth="1"/>
    <col min="3079" max="3084" width="21" style="7" customWidth="1"/>
    <col min="3085" max="3085" width="11.42578125" style="7" customWidth="1"/>
    <col min="3086" max="3330" width="0" style="7" hidden="1"/>
    <col min="3331" max="3333" width="11.42578125" style="7" customWidth="1"/>
    <col min="3334" max="3334" width="36" style="7" customWidth="1"/>
    <col min="3335" max="3340" width="21" style="7" customWidth="1"/>
    <col min="3341" max="3341" width="11.42578125" style="7" customWidth="1"/>
    <col min="3342" max="3586" width="0" style="7" hidden="1"/>
    <col min="3587" max="3589" width="11.42578125" style="7" customWidth="1"/>
    <col min="3590" max="3590" width="36" style="7" customWidth="1"/>
    <col min="3591" max="3596" width="21" style="7" customWidth="1"/>
    <col min="3597" max="3597" width="11.42578125" style="7" customWidth="1"/>
    <col min="3598" max="3842" width="0" style="7" hidden="1"/>
    <col min="3843" max="3845" width="11.42578125" style="7" customWidth="1"/>
    <col min="3846" max="3846" width="36" style="7" customWidth="1"/>
    <col min="3847" max="3852" width="21" style="7" customWidth="1"/>
    <col min="3853" max="3853" width="11.42578125" style="7" customWidth="1"/>
    <col min="3854" max="4098" width="0" style="7" hidden="1"/>
    <col min="4099" max="4101" width="11.42578125" style="7" customWidth="1"/>
    <col min="4102" max="4102" width="36" style="7" customWidth="1"/>
    <col min="4103" max="4108" width="21" style="7" customWidth="1"/>
    <col min="4109" max="4109" width="11.42578125" style="7" customWidth="1"/>
    <col min="4110" max="4354" width="0" style="7" hidden="1"/>
    <col min="4355" max="4357" width="11.42578125" style="7" customWidth="1"/>
    <col min="4358" max="4358" width="36" style="7" customWidth="1"/>
    <col min="4359" max="4364" width="21" style="7" customWidth="1"/>
    <col min="4365" max="4365" width="11.42578125" style="7" customWidth="1"/>
    <col min="4366" max="4610" width="0" style="7" hidden="1"/>
    <col min="4611" max="4613" width="11.42578125" style="7" customWidth="1"/>
    <col min="4614" max="4614" width="36" style="7" customWidth="1"/>
    <col min="4615" max="4620" width="21" style="7" customWidth="1"/>
    <col min="4621" max="4621" width="11.42578125" style="7" customWidth="1"/>
    <col min="4622" max="4866" width="0" style="7" hidden="1"/>
    <col min="4867" max="4869" width="11.42578125" style="7" customWidth="1"/>
    <col min="4870" max="4870" width="36" style="7" customWidth="1"/>
    <col min="4871" max="4876" width="21" style="7" customWidth="1"/>
    <col min="4877" max="4877" width="11.42578125" style="7" customWidth="1"/>
    <col min="4878" max="5122" width="0" style="7" hidden="1"/>
    <col min="5123" max="5125" width="11.42578125" style="7" customWidth="1"/>
    <col min="5126" max="5126" width="36" style="7" customWidth="1"/>
    <col min="5127" max="5132" width="21" style="7" customWidth="1"/>
    <col min="5133" max="5133" width="11.42578125" style="7" customWidth="1"/>
    <col min="5134" max="5378" width="0" style="7" hidden="1"/>
    <col min="5379" max="5381" width="11.42578125" style="7" customWidth="1"/>
    <col min="5382" max="5382" width="36" style="7" customWidth="1"/>
    <col min="5383" max="5388" width="21" style="7" customWidth="1"/>
    <col min="5389" max="5389" width="11.42578125" style="7" customWidth="1"/>
    <col min="5390" max="5634" width="0" style="7" hidden="1"/>
    <col min="5635" max="5637" width="11.42578125" style="7" customWidth="1"/>
    <col min="5638" max="5638" width="36" style="7" customWidth="1"/>
    <col min="5639" max="5644" width="21" style="7" customWidth="1"/>
    <col min="5645" max="5645" width="11.42578125" style="7" customWidth="1"/>
    <col min="5646" max="5890" width="0" style="7" hidden="1"/>
    <col min="5891" max="5893" width="11.42578125" style="7" customWidth="1"/>
    <col min="5894" max="5894" width="36" style="7" customWidth="1"/>
    <col min="5895" max="5900" width="21" style="7" customWidth="1"/>
    <col min="5901" max="5901" width="11.42578125" style="7" customWidth="1"/>
    <col min="5902" max="6146" width="0" style="7" hidden="1"/>
    <col min="6147" max="6149" width="11.42578125" style="7" customWidth="1"/>
    <col min="6150" max="6150" width="36" style="7" customWidth="1"/>
    <col min="6151" max="6156" width="21" style="7" customWidth="1"/>
    <col min="6157" max="6157" width="11.42578125" style="7" customWidth="1"/>
    <col min="6158" max="6402" width="0" style="7" hidden="1"/>
    <col min="6403" max="6405" width="11.42578125" style="7" customWidth="1"/>
    <col min="6406" max="6406" width="36" style="7" customWidth="1"/>
    <col min="6407" max="6412" width="21" style="7" customWidth="1"/>
    <col min="6413" max="6413" width="11.42578125" style="7" customWidth="1"/>
    <col min="6414" max="6658" width="0" style="7" hidden="1"/>
    <col min="6659" max="6661" width="11.42578125" style="7" customWidth="1"/>
    <col min="6662" max="6662" width="36" style="7" customWidth="1"/>
    <col min="6663" max="6668" width="21" style="7" customWidth="1"/>
    <col min="6669" max="6669" width="11.42578125" style="7" customWidth="1"/>
    <col min="6670" max="6914" width="0" style="7" hidden="1"/>
    <col min="6915" max="6917" width="11.42578125" style="7" customWidth="1"/>
    <col min="6918" max="6918" width="36" style="7" customWidth="1"/>
    <col min="6919" max="6924" width="21" style="7" customWidth="1"/>
    <col min="6925" max="6925" width="11.42578125" style="7" customWidth="1"/>
    <col min="6926" max="7170" width="0" style="7" hidden="1"/>
    <col min="7171" max="7173" width="11.42578125" style="7" customWidth="1"/>
    <col min="7174" max="7174" width="36" style="7" customWidth="1"/>
    <col min="7175" max="7180" width="21" style="7" customWidth="1"/>
    <col min="7181" max="7181" width="11.42578125" style="7" customWidth="1"/>
    <col min="7182" max="7426" width="0" style="7" hidden="1"/>
    <col min="7427" max="7429" width="11.42578125" style="7" customWidth="1"/>
    <col min="7430" max="7430" width="36" style="7" customWidth="1"/>
    <col min="7431" max="7436" width="21" style="7" customWidth="1"/>
    <col min="7437" max="7437" width="11.42578125" style="7" customWidth="1"/>
    <col min="7438" max="7682" width="0" style="7" hidden="1"/>
    <col min="7683" max="7685" width="11.42578125" style="7" customWidth="1"/>
    <col min="7686" max="7686" width="36" style="7" customWidth="1"/>
    <col min="7687" max="7692" width="21" style="7" customWidth="1"/>
    <col min="7693" max="7693" width="11.42578125" style="7" customWidth="1"/>
    <col min="7694" max="7938" width="0" style="7" hidden="1"/>
    <col min="7939" max="7941" width="11.42578125" style="7" customWidth="1"/>
    <col min="7942" max="7942" width="36" style="7" customWidth="1"/>
    <col min="7943" max="7948" width="21" style="7" customWidth="1"/>
    <col min="7949" max="7949" width="11.42578125" style="7" customWidth="1"/>
    <col min="7950" max="8194" width="0" style="7" hidden="1"/>
    <col min="8195" max="8197" width="11.42578125" style="7" customWidth="1"/>
    <col min="8198" max="8198" width="36" style="7" customWidth="1"/>
    <col min="8199" max="8204" width="21" style="7" customWidth="1"/>
    <col min="8205" max="8205" width="11.42578125" style="7" customWidth="1"/>
    <col min="8206" max="8450" width="0" style="7" hidden="1"/>
    <col min="8451" max="8453" width="11.42578125" style="7" customWidth="1"/>
    <col min="8454" max="8454" width="36" style="7" customWidth="1"/>
    <col min="8455" max="8460" width="21" style="7" customWidth="1"/>
    <col min="8461" max="8461" width="11.42578125" style="7" customWidth="1"/>
    <col min="8462" max="8706" width="0" style="7" hidden="1"/>
    <col min="8707" max="8709" width="11.42578125" style="7" customWidth="1"/>
    <col min="8710" max="8710" width="36" style="7" customWidth="1"/>
    <col min="8711" max="8716" width="21" style="7" customWidth="1"/>
    <col min="8717" max="8717" width="11.42578125" style="7" customWidth="1"/>
    <col min="8718" max="8962" width="0" style="7" hidden="1"/>
    <col min="8963" max="8965" width="11.42578125" style="7" customWidth="1"/>
    <col min="8966" max="8966" width="36" style="7" customWidth="1"/>
    <col min="8967" max="8972" width="21" style="7" customWidth="1"/>
    <col min="8973" max="8973" width="11.42578125" style="7" customWidth="1"/>
    <col min="8974" max="9218" width="0" style="7" hidden="1"/>
    <col min="9219" max="9221" width="11.42578125" style="7" customWidth="1"/>
    <col min="9222" max="9222" width="36" style="7" customWidth="1"/>
    <col min="9223" max="9228" width="21" style="7" customWidth="1"/>
    <col min="9229" max="9229" width="11.42578125" style="7" customWidth="1"/>
    <col min="9230" max="9474" width="0" style="7" hidden="1"/>
    <col min="9475" max="9477" width="11.42578125" style="7" customWidth="1"/>
    <col min="9478" max="9478" width="36" style="7" customWidth="1"/>
    <col min="9479" max="9484" width="21" style="7" customWidth="1"/>
    <col min="9485" max="9485" width="11.42578125" style="7" customWidth="1"/>
    <col min="9486" max="9730" width="0" style="7" hidden="1"/>
    <col min="9731" max="9733" width="11.42578125" style="7" customWidth="1"/>
    <col min="9734" max="9734" width="36" style="7" customWidth="1"/>
    <col min="9735" max="9740" width="21" style="7" customWidth="1"/>
    <col min="9741" max="9741" width="11.42578125" style="7" customWidth="1"/>
    <col min="9742" max="9986" width="0" style="7" hidden="1"/>
    <col min="9987" max="9989" width="11.42578125" style="7" customWidth="1"/>
    <col min="9990" max="9990" width="36" style="7" customWidth="1"/>
    <col min="9991" max="9996" width="21" style="7" customWidth="1"/>
    <col min="9997" max="9997" width="11.42578125" style="7" customWidth="1"/>
    <col min="9998" max="10242" width="0" style="7" hidden="1"/>
    <col min="10243" max="10245" width="11.42578125" style="7" customWidth="1"/>
    <col min="10246" max="10246" width="36" style="7" customWidth="1"/>
    <col min="10247" max="10252" width="21" style="7" customWidth="1"/>
    <col min="10253" max="10253" width="11.42578125" style="7" customWidth="1"/>
    <col min="10254" max="10498" width="0" style="7" hidden="1"/>
    <col min="10499" max="10501" width="11.42578125" style="7" customWidth="1"/>
    <col min="10502" max="10502" width="36" style="7" customWidth="1"/>
    <col min="10503" max="10508" width="21" style="7" customWidth="1"/>
    <col min="10509" max="10509" width="11.42578125" style="7" customWidth="1"/>
    <col min="10510" max="10754" width="0" style="7" hidden="1"/>
    <col min="10755" max="10757" width="11.42578125" style="7" customWidth="1"/>
    <col min="10758" max="10758" width="36" style="7" customWidth="1"/>
    <col min="10759" max="10764" width="21" style="7" customWidth="1"/>
    <col min="10765" max="10765" width="11.42578125" style="7" customWidth="1"/>
    <col min="10766" max="11010" width="0" style="7" hidden="1"/>
    <col min="11011" max="11013" width="11.42578125" style="7" customWidth="1"/>
    <col min="11014" max="11014" width="36" style="7" customWidth="1"/>
    <col min="11015" max="11020" width="21" style="7" customWidth="1"/>
    <col min="11021" max="11021" width="11.42578125" style="7" customWidth="1"/>
    <col min="11022" max="11266" width="0" style="7" hidden="1"/>
    <col min="11267" max="11269" width="11.42578125" style="7" customWidth="1"/>
    <col min="11270" max="11270" width="36" style="7" customWidth="1"/>
    <col min="11271" max="11276" width="21" style="7" customWidth="1"/>
    <col min="11277" max="11277" width="11.42578125" style="7" customWidth="1"/>
    <col min="11278" max="11522" width="0" style="7" hidden="1"/>
    <col min="11523" max="11525" width="11.42578125" style="7" customWidth="1"/>
    <col min="11526" max="11526" width="36" style="7" customWidth="1"/>
    <col min="11527" max="11532" width="21" style="7" customWidth="1"/>
    <col min="11533" max="11533" width="11.42578125" style="7" customWidth="1"/>
    <col min="11534" max="11778" width="0" style="7" hidden="1"/>
    <col min="11779" max="11781" width="11.42578125" style="7" customWidth="1"/>
    <col min="11782" max="11782" width="36" style="7" customWidth="1"/>
    <col min="11783" max="11788" width="21" style="7" customWidth="1"/>
    <col min="11789" max="11789" width="11.42578125" style="7" customWidth="1"/>
    <col min="11790" max="12034" width="0" style="7" hidden="1"/>
    <col min="12035" max="12037" width="11.42578125" style="7" customWidth="1"/>
    <col min="12038" max="12038" width="36" style="7" customWidth="1"/>
    <col min="12039" max="12044" width="21" style="7" customWidth="1"/>
    <col min="12045" max="12045" width="11.42578125" style="7" customWidth="1"/>
    <col min="12046" max="12290" width="0" style="7" hidden="1"/>
    <col min="12291" max="12293" width="11.42578125" style="7" customWidth="1"/>
    <col min="12294" max="12294" width="36" style="7" customWidth="1"/>
    <col min="12295" max="12300" width="21" style="7" customWidth="1"/>
    <col min="12301" max="12301" width="11.42578125" style="7" customWidth="1"/>
    <col min="12302" max="12546" width="0" style="7" hidden="1"/>
    <col min="12547" max="12549" width="11.42578125" style="7" customWidth="1"/>
    <col min="12550" max="12550" width="36" style="7" customWidth="1"/>
    <col min="12551" max="12556" width="21" style="7" customWidth="1"/>
    <col min="12557" max="12557" width="11.42578125" style="7" customWidth="1"/>
    <col min="12558" max="12802" width="0" style="7" hidden="1"/>
    <col min="12803" max="12805" width="11.42578125" style="7" customWidth="1"/>
    <col min="12806" max="12806" width="36" style="7" customWidth="1"/>
    <col min="12807" max="12812" width="21" style="7" customWidth="1"/>
    <col min="12813" max="12813" width="11.42578125" style="7" customWidth="1"/>
    <col min="12814" max="13058" width="0" style="7" hidden="1"/>
    <col min="13059" max="13061" width="11.42578125" style="7" customWidth="1"/>
    <col min="13062" max="13062" width="36" style="7" customWidth="1"/>
    <col min="13063" max="13068" width="21" style="7" customWidth="1"/>
    <col min="13069" max="13069" width="11.42578125" style="7" customWidth="1"/>
    <col min="13070" max="13314" width="0" style="7" hidden="1"/>
    <col min="13315" max="13317" width="11.42578125" style="7" customWidth="1"/>
    <col min="13318" max="13318" width="36" style="7" customWidth="1"/>
    <col min="13319" max="13324" width="21" style="7" customWidth="1"/>
    <col min="13325" max="13325" width="11.42578125" style="7" customWidth="1"/>
    <col min="13326" max="13570" width="0" style="7" hidden="1"/>
    <col min="13571" max="13573" width="11.42578125" style="7" customWidth="1"/>
    <col min="13574" max="13574" width="36" style="7" customWidth="1"/>
    <col min="13575" max="13580" width="21" style="7" customWidth="1"/>
    <col min="13581" max="13581" width="11.42578125" style="7" customWidth="1"/>
    <col min="13582" max="13826" width="0" style="7" hidden="1"/>
    <col min="13827" max="13829" width="11.42578125" style="7" customWidth="1"/>
    <col min="13830" max="13830" width="36" style="7" customWidth="1"/>
    <col min="13831" max="13836" width="21" style="7" customWidth="1"/>
    <col min="13837" max="13837" width="11.42578125" style="7" customWidth="1"/>
    <col min="13838" max="14082" width="0" style="7" hidden="1"/>
    <col min="14083" max="14085" width="11.42578125" style="7" customWidth="1"/>
    <col min="14086" max="14086" width="36" style="7" customWidth="1"/>
    <col min="14087" max="14092" width="21" style="7" customWidth="1"/>
    <col min="14093" max="14093" width="11.42578125" style="7" customWidth="1"/>
    <col min="14094" max="14338" width="0" style="7" hidden="1"/>
    <col min="14339" max="14341" width="11.42578125" style="7" customWidth="1"/>
    <col min="14342" max="14342" width="36" style="7" customWidth="1"/>
    <col min="14343" max="14348" width="21" style="7" customWidth="1"/>
    <col min="14349" max="14349" width="11.42578125" style="7" customWidth="1"/>
    <col min="14350" max="14594" width="0" style="7" hidden="1"/>
    <col min="14595" max="14597" width="11.42578125" style="7" customWidth="1"/>
    <col min="14598" max="14598" width="36" style="7" customWidth="1"/>
    <col min="14599" max="14604" width="21" style="7" customWidth="1"/>
    <col min="14605" max="14605" width="11.42578125" style="7" customWidth="1"/>
    <col min="14606" max="14850" width="0" style="7" hidden="1"/>
    <col min="14851" max="14853" width="11.42578125" style="7" customWidth="1"/>
    <col min="14854" max="14854" width="36" style="7" customWidth="1"/>
    <col min="14855" max="14860" width="21" style="7" customWidth="1"/>
    <col min="14861" max="14861" width="11.42578125" style="7" customWidth="1"/>
    <col min="14862" max="15106" width="0" style="7" hidden="1"/>
    <col min="15107" max="15109" width="11.42578125" style="7" customWidth="1"/>
    <col min="15110" max="15110" width="36" style="7" customWidth="1"/>
    <col min="15111" max="15116" width="21" style="7" customWidth="1"/>
    <col min="15117" max="15117" width="11.42578125" style="7" customWidth="1"/>
    <col min="15118" max="15362" width="0" style="7" hidden="1"/>
    <col min="15363" max="15365" width="11.42578125" style="7" customWidth="1"/>
    <col min="15366" max="15366" width="36" style="7" customWidth="1"/>
    <col min="15367" max="15372" width="21" style="7" customWidth="1"/>
    <col min="15373" max="15373" width="11.42578125" style="7" customWidth="1"/>
    <col min="15374" max="15618" width="0" style="7" hidden="1"/>
    <col min="15619" max="15621" width="11.42578125" style="7" customWidth="1"/>
    <col min="15622" max="15622" width="36" style="7" customWidth="1"/>
    <col min="15623" max="15628" width="21" style="7" customWidth="1"/>
    <col min="15629" max="15629" width="11.42578125" style="7" customWidth="1"/>
    <col min="15630" max="15874" width="0" style="7" hidden="1"/>
    <col min="15875" max="15877" width="11.42578125" style="7" customWidth="1"/>
    <col min="15878" max="15878" width="36" style="7" customWidth="1"/>
    <col min="15879" max="15884" width="21" style="7" customWidth="1"/>
    <col min="15885" max="15885" width="11.42578125" style="7" customWidth="1"/>
    <col min="15886" max="16130" width="0" style="7" hidden="1"/>
    <col min="16131" max="16133" width="11.42578125" style="7" customWidth="1"/>
    <col min="16134" max="16134" width="36" style="7" customWidth="1"/>
    <col min="16135" max="16140" width="21" style="7" customWidth="1"/>
    <col min="16141" max="16141" width="11.42578125" style="7" customWidth="1"/>
    <col min="16142" max="16384" width="0" style="7" hidden="1"/>
  </cols>
  <sheetData>
    <row r="2" spans="2:14" ht="15.75">
      <c r="F2" s="34" t="s">
        <v>13</v>
      </c>
      <c r="G2" s="34"/>
      <c r="H2" s="34"/>
      <c r="I2" s="34"/>
      <c r="J2" s="34"/>
      <c r="K2" s="34"/>
      <c r="L2" s="34"/>
    </row>
    <row r="3" spans="2:14" ht="15.75">
      <c r="F3" s="34" t="s">
        <v>5</v>
      </c>
      <c r="G3" s="34"/>
      <c r="H3" s="34"/>
      <c r="I3" s="34"/>
      <c r="J3" s="34"/>
      <c r="K3" s="34"/>
      <c r="L3" s="34"/>
    </row>
    <row r="4" spans="2:14" ht="15.75">
      <c r="F4" s="35" t="s">
        <v>114</v>
      </c>
      <c r="G4" s="35"/>
      <c r="H4" s="35"/>
      <c r="I4" s="35"/>
      <c r="J4" s="35"/>
      <c r="K4" s="35"/>
      <c r="L4" s="35"/>
    </row>
    <row r="5" spans="2:14" ht="15.75">
      <c r="F5" s="34" t="s">
        <v>6</v>
      </c>
      <c r="G5" s="34"/>
      <c r="H5" s="34"/>
      <c r="I5" s="34"/>
      <c r="J5" s="34"/>
      <c r="K5" s="34"/>
      <c r="L5" s="34"/>
    </row>
    <row r="6" spans="2:14">
      <c r="G6" s="40"/>
      <c r="H6" s="40"/>
      <c r="I6" s="40"/>
      <c r="J6" s="40"/>
      <c r="K6" s="12"/>
    </row>
    <row r="7" spans="2:14"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</row>
    <row r="8" spans="2:14">
      <c r="C8" s="36" t="s">
        <v>116</v>
      </c>
      <c r="D8" s="36"/>
      <c r="E8" s="36"/>
      <c r="F8" s="37"/>
      <c r="G8" s="38" t="s">
        <v>0</v>
      </c>
      <c r="H8" s="38"/>
      <c r="I8" s="38"/>
      <c r="J8" s="38"/>
      <c r="K8" s="38"/>
      <c r="L8" s="39" t="s">
        <v>118</v>
      </c>
    </row>
    <row r="9" spans="2:14" ht="24.75">
      <c r="C9" s="37"/>
      <c r="D9" s="37"/>
      <c r="E9" s="37"/>
      <c r="F9" s="37"/>
      <c r="G9" s="15" t="s">
        <v>117</v>
      </c>
      <c r="H9" s="16" t="s">
        <v>1</v>
      </c>
      <c r="I9" s="15" t="s">
        <v>2</v>
      </c>
      <c r="J9" s="15" t="s">
        <v>3</v>
      </c>
      <c r="K9" s="15" t="s">
        <v>4</v>
      </c>
      <c r="L9" s="39"/>
    </row>
    <row r="10" spans="2:14" s="9" customFormat="1">
      <c r="C10" s="18" t="s">
        <v>14</v>
      </c>
      <c r="D10" s="18"/>
      <c r="E10" s="18"/>
      <c r="F10" s="18"/>
      <c r="G10" s="19">
        <f t="shared" ref="G10:L10" si="0">G12+G15+G24+G28+G31+G36</f>
        <v>97170109296.119995</v>
      </c>
      <c r="H10" s="19">
        <f t="shared" si="0"/>
        <v>746161629.51000071</v>
      </c>
      <c r="I10" s="19">
        <f t="shared" si="0"/>
        <v>97916270925.630005</v>
      </c>
      <c r="J10" s="19">
        <f t="shared" si="0"/>
        <v>18713025251.190002</v>
      </c>
      <c r="K10" s="19">
        <f t="shared" si="0"/>
        <v>18537691859.5</v>
      </c>
      <c r="L10" s="19">
        <f t="shared" si="0"/>
        <v>79203245674.440002</v>
      </c>
    </row>
    <row r="11" spans="2:14" s="9" customFormat="1">
      <c r="C11" s="18"/>
      <c r="D11" s="18"/>
      <c r="E11" s="18"/>
      <c r="F11" s="18"/>
      <c r="G11" s="20"/>
      <c r="H11" s="20"/>
      <c r="I11" s="20"/>
      <c r="J11" s="20"/>
      <c r="K11" s="20"/>
      <c r="L11" s="20"/>
    </row>
    <row r="12" spans="2:14" s="17" customFormat="1">
      <c r="C12" s="21"/>
      <c r="D12" s="21"/>
      <c r="E12" s="41" t="s">
        <v>15</v>
      </c>
      <c r="F12" s="41"/>
      <c r="G12" s="19">
        <f t="shared" ref="G12:L12" si="1">SUM(G13:G14)</f>
        <v>18063374455.25</v>
      </c>
      <c r="H12" s="19">
        <f t="shared" si="1"/>
        <v>360286616.46999991</v>
      </c>
      <c r="I12" s="19">
        <f t="shared" si="1"/>
        <v>18423661071.720001</v>
      </c>
      <c r="J12" s="19">
        <f t="shared" si="1"/>
        <v>4352074026.1900005</v>
      </c>
      <c r="K12" s="19">
        <f t="shared" si="1"/>
        <v>4328234088.3100004</v>
      </c>
      <c r="L12" s="19">
        <f t="shared" si="1"/>
        <v>14071587045.529999</v>
      </c>
    </row>
    <row r="13" spans="2:14" s="9" customFormat="1">
      <c r="B13" s="9" t="s">
        <v>56</v>
      </c>
      <c r="C13" s="18"/>
      <c r="D13" s="18"/>
      <c r="E13" s="18"/>
      <c r="F13" s="22" t="s">
        <v>16</v>
      </c>
      <c r="G13" s="20">
        <f>VLOOKUP(B13,Hoja1!$A$3:$I$167,4,FALSE)</f>
        <v>6359419541.0199995</v>
      </c>
      <c r="H13" s="20">
        <f>VLOOKUP(B13,Hoja1!$A$3:$I$167,5,FALSE)</f>
        <v>322135066.46999991</v>
      </c>
      <c r="I13" s="20">
        <f>VLOOKUP(B13,Hoja1!$A$3:$I$167,6,FALSE)</f>
        <v>6681554607.4899998</v>
      </c>
      <c r="J13" s="20">
        <f>VLOOKUP(B13,Hoja1!$A$3:$I$167,7,FALSE)</f>
        <v>1195490218.24</v>
      </c>
      <c r="K13" s="20">
        <f>VLOOKUP(B13,Hoja1!$A$3:$I$167,8,FALSE)</f>
        <v>1171791585.1900001</v>
      </c>
      <c r="L13" s="20">
        <f>VLOOKUP(B13,Hoja1!$A$3:$I$167,9,FALSE)</f>
        <v>5486064389.25</v>
      </c>
    </row>
    <row r="14" spans="2:14" s="9" customFormat="1">
      <c r="B14" s="9" t="s">
        <v>57</v>
      </c>
      <c r="C14" s="18"/>
      <c r="D14" s="18"/>
      <c r="E14" s="18"/>
      <c r="F14" s="22" t="s">
        <v>17</v>
      </c>
      <c r="G14" s="20">
        <f>VLOOKUP(B14,Hoja1!$A$3:$I$167,4,FALSE)</f>
        <v>11703954914.23</v>
      </c>
      <c r="H14" s="20">
        <f>VLOOKUP(B14,Hoja1!$A$3:$I$167,5,FALSE)</f>
        <v>38151550</v>
      </c>
      <c r="I14" s="20">
        <f>VLOOKUP(B14,Hoja1!$A$3:$I$167,6,FALSE)</f>
        <v>11742106464.23</v>
      </c>
      <c r="J14" s="20">
        <f>VLOOKUP(B14,Hoja1!$A$3:$I$167,7,FALSE)</f>
        <v>3156583807.9500003</v>
      </c>
      <c r="K14" s="20">
        <f>VLOOKUP(B14,Hoja1!$A$3:$I$167,8,FALSE)</f>
        <v>3156442503.1200004</v>
      </c>
      <c r="L14" s="20">
        <f>VLOOKUP(B14,Hoja1!$A$3:$I$167,9,FALSE)</f>
        <v>8585522656.2799997</v>
      </c>
    </row>
    <row r="15" spans="2:14" s="17" customFormat="1">
      <c r="C15" s="21"/>
      <c r="D15" s="21"/>
      <c r="E15" s="41" t="s">
        <v>18</v>
      </c>
      <c r="F15" s="41"/>
      <c r="G15" s="19">
        <f t="shared" ref="G15:L15" si="2">SUM(G16:G23)</f>
        <v>66294557551.300003</v>
      </c>
      <c r="H15" s="19">
        <f t="shared" si="2"/>
        <v>215460763.74000078</v>
      </c>
      <c r="I15" s="19">
        <f t="shared" si="2"/>
        <v>66510018315.040016</v>
      </c>
      <c r="J15" s="19">
        <f t="shared" si="2"/>
        <v>11297052588.790001</v>
      </c>
      <c r="K15" s="19">
        <f t="shared" si="2"/>
        <v>11193792487.32</v>
      </c>
      <c r="L15" s="19">
        <f t="shared" si="2"/>
        <v>55212965726.250015</v>
      </c>
    </row>
    <row r="16" spans="2:14" s="9" customFormat="1">
      <c r="B16" s="9" t="s">
        <v>58</v>
      </c>
      <c r="C16" s="23"/>
      <c r="D16" s="23"/>
      <c r="E16" s="22"/>
      <c r="F16" s="22" t="s">
        <v>19</v>
      </c>
      <c r="G16" s="20">
        <f>VLOOKUP(B16,Hoja1!$A$3:$I$167,4,FALSE)</f>
        <v>51941581479.700012</v>
      </c>
      <c r="H16" s="20">
        <f>VLOOKUP(B16,Hoja1!$A$3:$I$167,5,FALSE)</f>
        <v>959730378.4100008</v>
      </c>
      <c r="I16" s="20">
        <f>VLOOKUP(B16,Hoja1!$A$3:$I$167,6,FALSE)</f>
        <v>52901311858.110016</v>
      </c>
      <c r="J16" s="20">
        <f>VLOOKUP(B16,Hoja1!$A$3:$I$167,7,FALSE)</f>
        <v>10333987149.02</v>
      </c>
      <c r="K16" s="20">
        <f>VLOOKUP(B16,Hoja1!$A$3:$I$167,8,FALSE)</f>
        <v>10283764171.68</v>
      </c>
      <c r="L16" s="20">
        <f>VLOOKUP(B16,Hoja1!$A$3:$I$167,9,FALSE)</f>
        <v>42567324709.090012</v>
      </c>
    </row>
    <row r="17" spans="2:12" s="9" customFormat="1">
      <c r="C17" s="24"/>
      <c r="D17" s="25"/>
      <c r="E17" s="22"/>
      <c r="F17" s="22" t="s">
        <v>20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2:12" s="9" customFormat="1">
      <c r="B18" s="9" t="s">
        <v>54</v>
      </c>
      <c r="C18" s="24"/>
      <c r="D18" s="26"/>
      <c r="E18" s="22"/>
      <c r="F18" s="22" t="s">
        <v>21</v>
      </c>
      <c r="G18" s="20">
        <f>VLOOKUP(B18,Hoja1!$A$3:$I$167,4,FALSE)</f>
        <v>2908801666.2800002</v>
      </c>
      <c r="H18" s="20">
        <f>VLOOKUP(B18,Hoja1!$A$3:$I$167,5,FALSE)</f>
        <v>-276426641.88</v>
      </c>
      <c r="I18" s="20">
        <f>VLOOKUP(B18,Hoja1!$A$3:$I$167,6,FALSE)</f>
        <v>2632375024.4000001</v>
      </c>
      <c r="J18" s="20">
        <f>VLOOKUP(B18,Hoja1!$A$3:$I$167,7,FALSE)</f>
        <v>152474817.93000001</v>
      </c>
      <c r="K18" s="20">
        <f>VLOOKUP(B18,Hoja1!$A$3:$I$167,8,FALSE)</f>
        <v>146746237.47</v>
      </c>
      <c r="L18" s="20">
        <f>VLOOKUP(B18,Hoja1!$A$3:$I$167,9,FALSE)</f>
        <v>2479900206.4699998</v>
      </c>
    </row>
    <row r="19" spans="2:12" s="9" customFormat="1">
      <c r="B19" s="9" t="s">
        <v>45</v>
      </c>
      <c r="C19" s="24"/>
      <c r="D19" s="26"/>
      <c r="E19" s="22"/>
      <c r="F19" s="22" t="s">
        <v>22</v>
      </c>
      <c r="G19" s="20">
        <f>VLOOKUP(B19,Hoja1!$A$3:$I$167,4,FALSE)</f>
        <v>1898768784.1399999</v>
      </c>
      <c r="H19" s="20">
        <f>VLOOKUP(B19,Hoja1!$A$3:$I$167,5,FALSE)</f>
        <v>-106735329.21000004</v>
      </c>
      <c r="I19" s="20">
        <f>VLOOKUP(B19,Hoja1!$A$3:$I$167,6,FALSE)</f>
        <v>1792033454.9299998</v>
      </c>
      <c r="J19" s="20">
        <f>VLOOKUP(B19,Hoja1!$A$3:$I$167,7,FALSE)</f>
        <v>291645874.56</v>
      </c>
      <c r="K19" s="20">
        <f>VLOOKUP(B19,Hoja1!$A$3:$I$167,8,FALSE)</f>
        <v>260548089.59999996</v>
      </c>
      <c r="L19" s="20">
        <f>VLOOKUP(B19,Hoja1!$A$3:$I$167,9,FALSE)</f>
        <v>1500387580.3700001</v>
      </c>
    </row>
    <row r="20" spans="2:12" s="9" customFormat="1">
      <c r="B20" s="9" t="s">
        <v>59</v>
      </c>
      <c r="C20" s="24"/>
      <c r="D20" s="26"/>
      <c r="E20" s="22"/>
      <c r="F20" s="22" t="s">
        <v>23</v>
      </c>
      <c r="G20" s="20">
        <f>VLOOKUP(B20,Hoja1!$A$3:$I$167,4,FALSE)</f>
        <v>1364742336.5899999</v>
      </c>
      <c r="H20" s="20">
        <f>VLOOKUP(B20,Hoja1!$A$3:$I$167,5,FALSE)</f>
        <v>-240531405.82999998</v>
      </c>
      <c r="I20" s="20">
        <f>VLOOKUP(B20,Hoja1!$A$3:$I$167,6,FALSE)</f>
        <v>1124210930.76</v>
      </c>
      <c r="J20" s="20">
        <f>VLOOKUP(B20,Hoja1!$A$3:$I$167,7,FALSE)</f>
        <v>243425087.03</v>
      </c>
      <c r="K20" s="20">
        <f>VLOOKUP(B20,Hoja1!$A$3:$I$167,8,FALSE)</f>
        <v>242869879.85000002</v>
      </c>
      <c r="L20" s="20">
        <f>VLOOKUP(B20,Hoja1!$A$3:$I$167,9,FALSE)</f>
        <v>880785843.73000002</v>
      </c>
    </row>
    <row r="21" spans="2:12" s="9" customFormat="1" ht="22.5">
      <c r="C21" s="24"/>
      <c r="D21" s="26"/>
      <c r="E21" s="22"/>
      <c r="F21" s="22" t="s">
        <v>24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2:12" s="9" customFormat="1">
      <c r="B22" s="10" t="s">
        <v>55</v>
      </c>
      <c r="C22" s="24"/>
      <c r="D22" s="26"/>
      <c r="E22" s="22"/>
      <c r="F22" s="22" t="s">
        <v>25</v>
      </c>
      <c r="G22" s="20">
        <f>VLOOKUP(B22,Hoja1!$A$3:$I$167,4,FALSE)</f>
        <v>220744148.99000001</v>
      </c>
      <c r="H22" s="20">
        <f>VLOOKUP(B22,Hoja1!$A$3:$I$167,5,FALSE)</f>
        <v>-132253120</v>
      </c>
      <c r="I22" s="20">
        <f>VLOOKUP(B22,Hoja1!$A$3:$I$167,6,FALSE)</f>
        <v>88491028.989999995</v>
      </c>
      <c r="J22" s="20">
        <f>VLOOKUP(B22,Hoja1!$A$3:$I$167,7,FALSE)</f>
        <v>7089665.5600000005</v>
      </c>
      <c r="K22" s="20">
        <f>VLOOKUP(B22,Hoja1!$A$3:$I$167,8,FALSE)</f>
        <v>6605300.3100000005</v>
      </c>
      <c r="L22" s="20">
        <f>VLOOKUP(B22,Hoja1!$A$3:$I$167,9,FALSE)</f>
        <v>81401363.430000007</v>
      </c>
    </row>
    <row r="23" spans="2:12" s="9" customFormat="1">
      <c r="B23" s="9" t="s">
        <v>48</v>
      </c>
      <c r="C23" s="24"/>
      <c r="D23" s="26"/>
      <c r="E23" s="22"/>
      <c r="F23" s="22" t="s">
        <v>26</v>
      </c>
      <c r="G23" s="20">
        <f>VLOOKUP(B23,Hoja1!$A$3:$I$167,4,FALSE)</f>
        <v>7959919135.6000013</v>
      </c>
      <c r="H23" s="20">
        <f>VLOOKUP(B23,Hoja1!$A$3:$I$167,5,FALSE)</f>
        <v>11676882.25</v>
      </c>
      <c r="I23" s="20">
        <f>VLOOKUP(B23,Hoja1!$A$3:$I$167,6,FALSE)</f>
        <v>7971596017.8500004</v>
      </c>
      <c r="J23" s="20">
        <f>VLOOKUP(B23,Hoja1!$A$3:$I$167,7,FALSE)</f>
        <v>268429994.69</v>
      </c>
      <c r="K23" s="20">
        <f>VLOOKUP(B23,Hoja1!$A$3:$I$167,8,FALSE)</f>
        <v>253258808.41</v>
      </c>
      <c r="L23" s="20">
        <f>VLOOKUP(B23,Hoja1!$A$3:$I$167,9,FALSE)</f>
        <v>7703166023.1599998</v>
      </c>
    </row>
    <row r="24" spans="2:12" s="17" customFormat="1">
      <c r="C24" s="23"/>
      <c r="D24" s="27"/>
      <c r="E24" s="41" t="s">
        <v>27</v>
      </c>
      <c r="F24" s="41"/>
      <c r="G24" s="28">
        <f t="shared" ref="G24:L24" si="3">SUM(G25:G27)</f>
        <v>5397837386.6200008</v>
      </c>
      <c r="H24" s="28">
        <f t="shared" si="3"/>
        <v>161504968.50999999</v>
      </c>
      <c r="I24" s="28">
        <f t="shared" si="3"/>
        <v>5559342355.1300001</v>
      </c>
      <c r="J24" s="28">
        <f t="shared" si="3"/>
        <v>1130415133.79</v>
      </c>
      <c r="K24" s="28">
        <f t="shared" si="3"/>
        <v>1084963383.5799999</v>
      </c>
      <c r="L24" s="28">
        <f t="shared" si="3"/>
        <v>4428927221.3400002</v>
      </c>
    </row>
    <row r="25" spans="2:12" s="9" customFormat="1" ht="22.5">
      <c r="B25" s="9" t="s">
        <v>51</v>
      </c>
      <c r="C25" s="24"/>
      <c r="D25" s="26"/>
      <c r="E25" s="22"/>
      <c r="F25" s="22" t="s">
        <v>28</v>
      </c>
      <c r="G25" s="20">
        <f>VLOOKUP(B25,Hoja1!$A$3:$I$167,4,FALSE)</f>
        <v>4926345911.3300009</v>
      </c>
      <c r="H25" s="20">
        <f>VLOOKUP(B25,Hoja1!$A$3:$I$167,5,FALSE)</f>
        <v>159826347.50999999</v>
      </c>
      <c r="I25" s="20">
        <f>VLOOKUP(B25,Hoja1!$A$3:$I$167,6,FALSE)</f>
        <v>5086172258.8400002</v>
      </c>
      <c r="J25" s="20">
        <f>VLOOKUP(B25,Hoja1!$A$3:$I$167,7,FALSE)</f>
        <v>1022230851.73</v>
      </c>
      <c r="K25" s="20">
        <f>VLOOKUP(B25,Hoja1!$A$3:$I$167,8,FALSE)</f>
        <v>976860306.25</v>
      </c>
      <c r="L25" s="20">
        <f>VLOOKUP(B25,Hoja1!$A$3:$I$167,9,FALSE)</f>
        <v>4063941407.1100001</v>
      </c>
    </row>
    <row r="26" spans="2:12" s="9" customFormat="1">
      <c r="B26" s="9" t="s">
        <v>53</v>
      </c>
      <c r="C26" s="24"/>
      <c r="D26" s="26"/>
      <c r="E26" s="22"/>
      <c r="F26" s="22" t="s">
        <v>115</v>
      </c>
      <c r="G26" s="20">
        <f>VLOOKUP(B26,Hoja1!$A$3:$I$167,4,FALSE)</f>
        <v>471491475.28999996</v>
      </c>
      <c r="H26" s="20">
        <f>VLOOKUP(B26,Hoja1!$A$3:$I$167,5,FALSE)</f>
        <v>1678621</v>
      </c>
      <c r="I26" s="20">
        <f>VLOOKUP(B26,Hoja1!$A$3:$I$167,6,FALSE)</f>
        <v>473170096.28999996</v>
      </c>
      <c r="J26" s="20">
        <f>VLOOKUP(B26,Hoja1!$A$3:$I$167,7,FALSE)</f>
        <v>108184282.06</v>
      </c>
      <c r="K26" s="20">
        <f>VLOOKUP(B26,Hoja1!$A$3:$I$167,8,FALSE)</f>
        <v>108103077.33</v>
      </c>
      <c r="L26" s="20">
        <f>VLOOKUP(B26,Hoja1!$A$3:$I$167,9,FALSE)</f>
        <v>364985814.23000002</v>
      </c>
    </row>
    <row r="27" spans="2:12" s="9" customFormat="1">
      <c r="C27" s="24"/>
      <c r="D27" s="26"/>
      <c r="E27" s="22"/>
      <c r="F27" s="22" t="s">
        <v>29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</row>
    <row r="28" spans="2:12" s="17" customFormat="1">
      <c r="C28" s="23"/>
      <c r="D28" s="27"/>
      <c r="E28" s="41" t="s">
        <v>30</v>
      </c>
      <c r="F28" s="41"/>
      <c r="G28" s="28">
        <f t="shared" ref="G28:L28" si="4">SUM(G29:G30)</f>
        <v>578069673.95000005</v>
      </c>
      <c r="H28" s="28">
        <f t="shared" si="4"/>
        <v>8220678.4200000167</v>
      </c>
      <c r="I28" s="28">
        <f t="shared" si="4"/>
        <v>586290352.37</v>
      </c>
      <c r="J28" s="28">
        <f t="shared" si="4"/>
        <v>83703278.870000005</v>
      </c>
      <c r="K28" s="28">
        <f t="shared" si="4"/>
        <v>80938073.24000001</v>
      </c>
      <c r="L28" s="28">
        <f t="shared" si="4"/>
        <v>502587073.5</v>
      </c>
    </row>
    <row r="29" spans="2:12" s="9" customFormat="1">
      <c r="B29" s="9" t="s">
        <v>50</v>
      </c>
      <c r="C29" s="24"/>
      <c r="D29" s="26"/>
      <c r="E29" s="22"/>
      <c r="F29" s="22" t="s">
        <v>31</v>
      </c>
      <c r="G29" s="20">
        <f>VLOOKUP(B29,Hoja1!$A$3:$I$167,4,FALSE)</f>
        <v>519607255.94999999</v>
      </c>
      <c r="H29" s="20">
        <f>VLOOKUP(B29,Hoja1!$A$3:$I$167,5,FALSE)</f>
        <v>8220678.4200000167</v>
      </c>
      <c r="I29" s="20">
        <f>VLOOKUP(B29,Hoja1!$A$3:$I$167,6,FALSE)</f>
        <v>527827934.37</v>
      </c>
      <c r="J29" s="20">
        <f>VLOOKUP(B29,Hoja1!$A$3:$I$167,7,FALSE)</f>
        <v>83703278.870000005</v>
      </c>
      <c r="K29" s="20">
        <f>VLOOKUP(B29,Hoja1!$A$3:$I$167,8,FALSE)</f>
        <v>80938073.24000001</v>
      </c>
      <c r="L29" s="20">
        <f>VLOOKUP(B29,Hoja1!$A$3:$I$167,9,FALSE)</f>
        <v>444124655.5</v>
      </c>
    </row>
    <row r="30" spans="2:12" s="9" customFormat="1">
      <c r="B30" s="9" t="s">
        <v>52</v>
      </c>
      <c r="C30" s="24"/>
      <c r="D30" s="26"/>
      <c r="E30" s="22"/>
      <c r="F30" s="22" t="s">
        <v>32</v>
      </c>
      <c r="G30" s="20">
        <f>VLOOKUP(B30,Hoja1!$A$3:$I$167,4,FALSE)</f>
        <v>58462418</v>
      </c>
      <c r="H30" s="20">
        <f>VLOOKUP(B30,Hoja1!$A$3:$I$167,5,FALSE)</f>
        <v>0</v>
      </c>
      <c r="I30" s="20">
        <f>VLOOKUP(B30,Hoja1!$A$3:$I$167,6,FALSE)</f>
        <v>58462418</v>
      </c>
      <c r="J30" s="20">
        <f>VLOOKUP(B30,Hoja1!$A$3:$I$167,7,FALSE)</f>
        <v>0</v>
      </c>
      <c r="K30" s="20">
        <f>VLOOKUP(B30,Hoja1!$A$3:$I$167,8,FALSE)</f>
        <v>0</v>
      </c>
      <c r="L30" s="20">
        <f>VLOOKUP(B30,Hoja1!$A$3:$I$167,9,FALSE)</f>
        <v>58462418</v>
      </c>
    </row>
    <row r="31" spans="2:12" s="17" customFormat="1">
      <c r="C31" s="23"/>
      <c r="D31" s="27"/>
      <c r="E31" s="41" t="s">
        <v>33</v>
      </c>
      <c r="F31" s="41"/>
      <c r="G31" s="28">
        <f t="shared" ref="G31:L31" si="5">SUM(G32:G35)</f>
        <v>800000</v>
      </c>
      <c r="H31" s="28">
        <f t="shared" si="5"/>
        <v>0</v>
      </c>
      <c r="I31" s="28">
        <f t="shared" si="5"/>
        <v>800000</v>
      </c>
      <c r="J31" s="28">
        <f t="shared" si="5"/>
        <v>181340.85</v>
      </c>
      <c r="K31" s="28">
        <f t="shared" si="5"/>
        <v>164944.35</v>
      </c>
      <c r="L31" s="28">
        <f t="shared" si="5"/>
        <v>618659.15</v>
      </c>
    </row>
    <row r="32" spans="2:12" s="9" customFormat="1">
      <c r="B32" s="9" t="s">
        <v>47</v>
      </c>
      <c r="C32" s="24"/>
      <c r="D32" s="26"/>
      <c r="E32" s="22"/>
      <c r="F32" s="22" t="s">
        <v>34</v>
      </c>
      <c r="G32" s="20">
        <f>VLOOKUP(B32,Hoja1!$A$3:$I$167,4,FALSE)</f>
        <v>800000</v>
      </c>
      <c r="H32" s="20">
        <f>VLOOKUP(B32,Hoja1!$A$3:$I$167,5,FALSE)</f>
        <v>0</v>
      </c>
      <c r="I32" s="20">
        <f>VLOOKUP(B32,Hoja1!$A$3:$I$167,6,FALSE)</f>
        <v>800000</v>
      </c>
      <c r="J32" s="20">
        <f>VLOOKUP(B32,Hoja1!$A$3:$I$167,7,FALSE)</f>
        <v>181340.85</v>
      </c>
      <c r="K32" s="20">
        <f>VLOOKUP(B32,Hoja1!$A$3:$I$167,8,FALSE)</f>
        <v>164944.35</v>
      </c>
      <c r="L32" s="20">
        <f>VLOOKUP(B32,Hoja1!$A$3:$I$167,9,FALSE)</f>
        <v>618659.15</v>
      </c>
    </row>
    <row r="33" spans="2:12" s="9" customFormat="1">
      <c r="C33" s="24"/>
      <c r="D33" s="26"/>
      <c r="E33" s="22"/>
      <c r="F33" s="22" t="s">
        <v>35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</row>
    <row r="34" spans="2:12" s="9" customFormat="1">
      <c r="C34" s="24"/>
      <c r="D34" s="26"/>
      <c r="E34" s="22"/>
      <c r="F34" s="22" t="s">
        <v>36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s="9" customFormat="1" ht="22.5">
      <c r="C35" s="24"/>
      <c r="D35" s="26"/>
      <c r="E35" s="22"/>
      <c r="F35" s="22" t="s">
        <v>37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2:12" s="17" customFormat="1">
      <c r="C36" s="23"/>
      <c r="D36" s="27"/>
      <c r="E36" s="41" t="s">
        <v>38</v>
      </c>
      <c r="F36" s="41"/>
      <c r="G36" s="28">
        <f>G37</f>
        <v>6835470229</v>
      </c>
      <c r="H36" s="28">
        <f t="shared" ref="H36:L36" si="6">H37</f>
        <v>688602.36999988556</v>
      </c>
      <c r="I36" s="28">
        <f t="shared" si="6"/>
        <v>6836158831.3699989</v>
      </c>
      <c r="J36" s="28">
        <f t="shared" si="6"/>
        <v>1849598882.7</v>
      </c>
      <c r="K36" s="28">
        <f t="shared" si="6"/>
        <v>1849598882.7</v>
      </c>
      <c r="L36" s="28">
        <f t="shared" si="6"/>
        <v>4986559948.6700001</v>
      </c>
    </row>
    <row r="37" spans="2:12" s="9" customFormat="1">
      <c r="B37" s="9" t="s">
        <v>49</v>
      </c>
      <c r="C37" s="24"/>
      <c r="D37" s="26"/>
      <c r="E37" s="22"/>
      <c r="F37" s="22" t="s">
        <v>39</v>
      </c>
      <c r="G37" s="20">
        <f>VLOOKUP(B37,Hoja1!$A$3:$I$167,4,FALSE)</f>
        <v>6835470229</v>
      </c>
      <c r="H37" s="20">
        <f>VLOOKUP(B37,Hoja1!$A$3:$I$167,5,FALSE)</f>
        <v>688602.36999988556</v>
      </c>
      <c r="I37" s="20">
        <f>VLOOKUP(B37,Hoja1!$A$3:$I$167,6,FALSE)</f>
        <v>6836158831.3699989</v>
      </c>
      <c r="J37" s="20">
        <f>VLOOKUP(B37,Hoja1!$A$3:$I$167,7,FALSE)</f>
        <v>1849598882.7</v>
      </c>
      <c r="K37" s="20">
        <f>VLOOKUP(B37,Hoja1!$A$3:$I$167,8,FALSE)</f>
        <v>1849598882.7</v>
      </c>
      <c r="L37" s="20">
        <f>VLOOKUP(B37,Hoja1!$A$3:$I$167,9,FALSE)</f>
        <v>4986559948.6700001</v>
      </c>
    </row>
    <row r="38" spans="2:12" s="9" customFormat="1" ht="15" customHeight="1">
      <c r="B38" s="9" t="s">
        <v>43</v>
      </c>
      <c r="C38" s="29" t="s">
        <v>40</v>
      </c>
      <c r="D38" s="29"/>
      <c r="E38" s="30"/>
      <c r="F38" s="30"/>
      <c r="G38" s="20">
        <f>VLOOKUP(B38,Hoja1!$A$3:$I$167,4,FALSE)</f>
        <v>17074499416.15</v>
      </c>
      <c r="H38" s="20">
        <f>VLOOKUP(B38,Hoja1!$A$3:$I$167,5,FALSE)</f>
        <v>0</v>
      </c>
      <c r="I38" s="20">
        <f>VLOOKUP(B38,Hoja1!$A$3:$I$167,6,FALSE)</f>
        <v>17074499416.15</v>
      </c>
      <c r="J38" s="20">
        <f>VLOOKUP(B38,Hoja1!$A$3:$I$167,7,FALSE)</f>
        <v>4356229803.9700003</v>
      </c>
      <c r="K38" s="20">
        <f>VLOOKUP(B38,Hoja1!$A$3:$I$167,8,FALSE)</f>
        <v>4356229803.9700003</v>
      </c>
      <c r="L38" s="20">
        <f>VLOOKUP(B38,Hoja1!$A$3:$I$167,9,FALSE)</f>
        <v>12718269612.18</v>
      </c>
    </row>
    <row r="39" spans="2:12" s="9" customFormat="1" ht="15" customHeight="1">
      <c r="B39" s="9" t="s">
        <v>44</v>
      </c>
      <c r="C39" s="29" t="s">
        <v>41</v>
      </c>
      <c r="D39" s="29"/>
      <c r="E39" s="30"/>
      <c r="F39" s="30"/>
      <c r="G39" s="20">
        <f>VLOOKUP(B39,Hoja1!$A$3:$I$167,4,FALSE)</f>
        <v>2466206532.8800001</v>
      </c>
      <c r="H39" s="20">
        <f>VLOOKUP(B39,Hoja1!$A$3:$I$167,5,FALSE)</f>
        <v>0</v>
      </c>
      <c r="I39" s="20">
        <f>VLOOKUP(B39,Hoja1!$A$3:$I$167,6,FALSE)</f>
        <v>2466206532.8800001</v>
      </c>
      <c r="J39" s="20">
        <f>VLOOKUP(B39,Hoja1!$A$3:$I$167,7,FALSE)</f>
        <v>615389714.25</v>
      </c>
      <c r="K39" s="20">
        <f>VLOOKUP(B39,Hoja1!$A$3:$I$167,8,FALSE)</f>
        <v>615389714.25</v>
      </c>
      <c r="L39" s="20">
        <f>VLOOKUP(B39,Hoja1!$A$3:$I$167,9,FALSE)</f>
        <v>1850816818.6300001</v>
      </c>
    </row>
    <row r="40" spans="2:12" s="9" customFormat="1" ht="15" customHeight="1">
      <c r="B40" s="9" t="s">
        <v>46</v>
      </c>
      <c r="C40" s="29" t="s">
        <v>42</v>
      </c>
      <c r="D40" s="29"/>
      <c r="E40" s="30"/>
      <c r="F40" s="30"/>
      <c r="G40" s="20">
        <f>VLOOKUP(B40,Hoja1!$A$3:$I$167,4,FALSE)</f>
        <v>235419310.84999999</v>
      </c>
      <c r="H40" s="20">
        <f>VLOOKUP(B40,Hoja1!$A$3:$I$167,5,FALSE)</f>
        <v>0</v>
      </c>
      <c r="I40" s="20">
        <f>VLOOKUP(B40,Hoja1!$A$3:$I$167,6,FALSE)</f>
        <v>235419310.84999999</v>
      </c>
      <c r="J40" s="20">
        <f>VLOOKUP(B40,Hoja1!$A$3:$I$167,7,FALSE)</f>
        <v>46568166.109999999</v>
      </c>
      <c r="K40" s="20">
        <f>VLOOKUP(B40,Hoja1!$A$3:$I$167,8,FALSE)</f>
        <v>46568166.109999999</v>
      </c>
      <c r="L40" s="20">
        <f>VLOOKUP(B40,Hoja1!$A$3:$I$167,9,FALSE)</f>
        <v>188851144.74000001</v>
      </c>
    </row>
    <row r="41" spans="2:12" s="31" customFormat="1" ht="26.25" customHeight="1">
      <c r="C41" s="32" t="s">
        <v>119</v>
      </c>
      <c r="D41" s="32"/>
      <c r="E41" s="32"/>
      <c r="F41" s="32"/>
      <c r="G41" s="33">
        <f t="shared" ref="G41:L41" si="7">G12+G15+G24+G28+G31+G36+G38+G39+G40</f>
        <v>116946234556</v>
      </c>
      <c r="H41" s="33">
        <f t="shared" si="7"/>
        <v>746161629.51000071</v>
      </c>
      <c r="I41" s="33">
        <f t="shared" si="7"/>
        <v>117692396185.51001</v>
      </c>
      <c r="J41" s="33">
        <f t="shared" si="7"/>
        <v>23731212935.520004</v>
      </c>
      <c r="K41" s="33">
        <f t="shared" si="7"/>
        <v>23555879543.830002</v>
      </c>
      <c r="L41" s="33">
        <f t="shared" si="7"/>
        <v>93961183249.990005</v>
      </c>
    </row>
    <row r="42" spans="2:12" s="9" customFormat="1">
      <c r="G42" s="11"/>
      <c r="H42" s="11"/>
      <c r="I42" s="11"/>
      <c r="J42" s="11"/>
      <c r="K42" s="11"/>
      <c r="L42" s="11"/>
    </row>
    <row r="43" spans="2:12" s="9" customFormat="1">
      <c r="G43" s="11"/>
      <c r="H43" s="11"/>
      <c r="I43" s="11"/>
      <c r="J43" s="11"/>
      <c r="K43" s="11"/>
      <c r="L43" s="11"/>
    </row>
    <row r="44" spans="2:12" s="9" customFormat="1">
      <c r="G44" s="11"/>
      <c r="H44" s="11"/>
      <c r="I44" s="11"/>
      <c r="J44" s="11"/>
      <c r="K44" s="11"/>
      <c r="L44" s="11"/>
    </row>
  </sheetData>
  <mergeCells count="14">
    <mergeCell ref="E36:F36"/>
    <mergeCell ref="E12:F12"/>
    <mergeCell ref="E15:F15"/>
    <mergeCell ref="E24:F24"/>
    <mergeCell ref="E28:F28"/>
    <mergeCell ref="E31:F31"/>
    <mergeCell ref="F2:L2"/>
    <mergeCell ref="F3:L3"/>
    <mergeCell ref="F4:L4"/>
    <mergeCell ref="F5:L5"/>
    <mergeCell ref="C8:F9"/>
    <mergeCell ref="G8:K8"/>
    <mergeCell ref="L8:L9"/>
    <mergeCell ref="G6:J6"/>
  </mergeCells>
  <printOptions horizontalCentered="1"/>
  <pageMargins left="0.31496062992125984" right="0.39370078740157483" top="0.55118110236220474" bottom="0.55118110236220474" header="0.31496062992125984" footer="0.31496062992125984"/>
  <pageSetup scale="51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workbookViewId="0">
      <selection activeCell="A168" sqref="A168"/>
    </sheetView>
  </sheetViews>
  <sheetFormatPr baseColWidth="10" defaultRowHeight="15" outlineLevelRow="2"/>
  <cols>
    <col min="4" max="5" width="11.42578125" style="2"/>
  </cols>
  <sheetData>
    <row r="1" spans="1:9" ht="45">
      <c r="B1" s="4" t="s">
        <v>60</v>
      </c>
      <c r="C1" s="4" t="s">
        <v>61</v>
      </c>
      <c r="D1" s="4" t="s">
        <v>12</v>
      </c>
      <c r="E1" s="4" t="s">
        <v>11</v>
      </c>
      <c r="F1" s="4" t="s">
        <v>10</v>
      </c>
      <c r="G1" s="4" t="s">
        <v>9</v>
      </c>
      <c r="H1" s="4" t="s">
        <v>8</v>
      </c>
      <c r="I1" s="4" t="s">
        <v>7</v>
      </c>
    </row>
    <row r="2" spans="1:9" ht="15" hidden="1" customHeight="1" outlineLevel="2">
      <c r="B2" s="3" t="s">
        <v>62</v>
      </c>
      <c r="C2" s="5" t="s">
        <v>63</v>
      </c>
      <c r="D2" s="1">
        <v>17074499416.15</v>
      </c>
      <c r="E2" s="1">
        <v>0</v>
      </c>
      <c r="F2" s="1">
        <v>17074499416.15</v>
      </c>
      <c r="G2" s="1">
        <v>4356229803.9700003</v>
      </c>
      <c r="H2" s="1">
        <v>4356229803.9700003</v>
      </c>
      <c r="I2" s="1">
        <v>12718269612.18</v>
      </c>
    </row>
    <row r="3" spans="1:9" ht="15" customHeight="1" outlineLevel="1" collapsed="1">
      <c r="A3" t="s">
        <v>43</v>
      </c>
      <c r="B3" s="6" t="s">
        <v>96</v>
      </c>
      <c r="C3" s="5"/>
      <c r="D3" s="1">
        <f t="shared" ref="D3:I3" si="0">SUBTOTAL(9,D2:D2)</f>
        <v>17074499416.15</v>
      </c>
      <c r="E3" s="1">
        <f t="shared" si="0"/>
        <v>0</v>
      </c>
      <c r="F3" s="1">
        <f t="shared" si="0"/>
        <v>17074499416.15</v>
      </c>
      <c r="G3" s="1">
        <f t="shared" si="0"/>
        <v>4356229803.9700003</v>
      </c>
      <c r="H3" s="1">
        <f t="shared" si="0"/>
        <v>4356229803.9700003</v>
      </c>
      <c r="I3" s="1">
        <f t="shared" si="0"/>
        <v>12718269612.18</v>
      </c>
    </row>
    <row r="4" spans="1:9" ht="15" hidden="1" customHeight="1" outlineLevel="2">
      <c r="B4" s="3" t="s">
        <v>64</v>
      </c>
      <c r="C4" s="5" t="s">
        <v>65</v>
      </c>
      <c r="D4" s="1">
        <v>2466206532.8800001</v>
      </c>
      <c r="E4" s="1">
        <v>0</v>
      </c>
      <c r="F4" s="1">
        <v>2466206532.8800001</v>
      </c>
      <c r="G4" s="1">
        <v>615389714.25</v>
      </c>
      <c r="H4" s="1">
        <v>615389714.25</v>
      </c>
      <c r="I4" s="1">
        <v>1850816818.6300001</v>
      </c>
    </row>
    <row r="5" spans="1:9" ht="15" customHeight="1" outlineLevel="1" collapsed="1">
      <c r="A5" t="s">
        <v>44</v>
      </c>
      <c r="B5" s="6" t="s">
        <v>97</v>
      </c>
      <c r="C5" s="5"/>
      <c r="D5" s="1">
        <f t="shared" ref="D5:I5" si="1">SUBTOTAL(9,D4:D4)</f>
        <v>2466206532.8800001</v>
      </c>
      <c r="E5" s="1">
        <f t="shared" si="1"/>
        <v>0</v>
      </c>
      <c r="F5" s="1">
        <f t="shared" si="1"/>
        <v>2466206532.8800001</v>
      </c>
      <c r="G5" s="1">
        <f t="shared" si="1"/>
        <v>615389714.25</v>
      </c>
      <c r="H5" s="1">
        <f t="shared" si="1"/>
        <v>615389714.25</v>
      </c>
      <c r="I5" s="1">
        <f t="shared" si="1"/>
        <v>1850816818.6300001</v>
      </c>
    </row>
    <row r="6" spans="1:9" ht="18" hidden="1" customHeight="1" outlineLevel="2">
      <c r="B6" s="3" t="s">
        <v>66</v>
      </c>
      <c r="C6" s="5" t="s">
        <v>67</v>
      </c>
      <c r="D6" s="1">
        <v>54770431</v>
      </c>
      <c r="E6" s="1">
        <v>-14299965</v>
      </c>
      <c r="F6" s="1">
        <v>40470466</v>
      </c>
      <c r="G6" s="1">
        <v>4306911.25</v>
      </c>
      <c r="H6" s="1">
        <v>4306911.25</v>
      </c>
      <c r="I6" s="1">
        <v>36163554.75</v>
      </c>
    </row>
    <row r="7" spans="1:9" ht="15" hidden="1" customHeight="1" outlineLevel="2">
      <c r="B7" s="3" t="s">
        <v>66</v>
      </c>
      <c r="C7" s="5" t="s">
        <v>67</v>
      </c>
      <c r="D7" s="1">
        <v>1140750</v>
      </c>
      <c r="E7" s="1">
        <v>0</v>
      </c>
      <c r="F7" s="1">
        <v>1140750</v>
      </c>
      <c r="G7" s="1">
        <v>285187.5</v>
      </c>
      <c r="H7" s="1">
        <v>285187.5</v>
      </c>
      <c r="I7" s="1">
        <v>855562.5</v>
      </c>
    </row>
    <row r="8" spans="1:9" ht="15" hidden="1" customHeight="1" outlineLevel="2">
      <c r="B8" s="3" t="s">
        <v>66</v>
      </c>
      <c r="C8" s="5" t="s">
        <v>67</v>
      </c>
      <c r="D8" s="1">
        <v>1054984725.99</v>
      </c>
      <c r="E8" s="1">
        <v>-750076824.91999996</v>
      </c>
      <c r="F8" s="1">
        <v>304907901.06999999</v>
      </c>
      <c r="G8" s="1">
        <v>42617728.590000004</v>
      </c>
      <c r="H8" s="1">
        <v>26106783.399999999</v>
      </c>
      <c r="I8" s="1">
        <v>262290172.47999999</v>
      </c>
    </row>
    <row r="9" spans="1:9" ht="15" hidden="1" customHeight="1" outlineLevel="2">
      <c r="B9" s="3" t="s">
        <v>66</v>
      </c>
      <c r="C9" s="5" t="s">
        <v>67</v>
      </c>
      <c r="D9" s="1">
        <v>154048170.09999999</v>
      </c>
      <c r="E9" s="1">
        <v>0</v>
      </c>
      <c r="F9" s="1">
        <v>154048170.09999999</v>
      </c>
      <c r="G9" s="1">
        <v>38512042.590000004</v>
      </c>
      <c r="H9" s="1">
        <v>38512042.590000004</v>
      </c>
      <c r="I9" s="1">
        <v>115536127.51000001</v>
      </c>
    </row>
    <row r="10" spans="1:9" ht="15" hidden="1" customHeight="1" outlineLevel="2">
      <c r="B10" s="3" t="s">
        <v>66</v>
      </c>
      <c r="C10" s="5" t="s">
        <v>67</v>
      </c>
      <c r="D10" s="1">
        <v>148722608</v>
      </c>
      <c r="E10" s="1">
        <v>-147475108</v>
      </c>
      <c r="F10" s="1">
        <v>1247500</v>
      </c>
      <c r="G10" s="1">
        <v>72049.61</v>
      </c>
      <c r="H10" s="1">
        <v>60349.31</v>
      </c>
      <c r="I10" s="1">
        <v>1175450.3899999999</v>
      </c>
    </row>
    <row r="11" spans="1:9" ht="15" hidden="1" customHeight="1" outlineLevel="2">
      <c r="B11" s="3" t="s">
        <v>66</v>
      </c>
      <c r="C11" s="5" t="s">
        <v>67</v>
      </c>
      <c r="D11" s="1">
        <v>853837104.85000002</v>
      </c>
      <c r="E11" s="1">
        <v>-98833040</v>
      </c>
      <c r="F11" s="1">
        <v>755004064.85000002</v>
      </c>
      <c r="G11" s="1">
        <v>294319.49</v>
      </c>
      <c r="H11" s="1">
        <v>164787.46</v>
      </c>
      <c r="I11" s="1">
        <v>754709745.36000001</v>
      </c>
    </row>
    <row r="12" spans="1:9" ht="15" hidden="1" customHeight="1" outlineLevel="2">
      <c r="B12" s="3" t="s">
        <v>66</v>
      </c>
      <c r="C12" s="5" t="s">
        <v>67</v>
      </c>
      <c r="D12" s="1">
        <v>731150358.26999998</v>
      </c>
      <c r="E12" s="1">
        <v>0</v>
      </c>
      <c r="F12" s="1">
        <v>731150358.26999998</v>
      </c>
      <c r="G12" s="1">
        <v>190416348.56999999</v>
      </c>
      <c r="H12" s="1">
        <v>190416348.56999999</v>
      </c>
      <c r="I12" s="1">
        <v>540734009.70000005</v>
      </c>
    </row>
    <row r="13" spans="1:9" ht="15" hidden="1" customHeight="1" outlineLevel="2">
      <c r="B13" s="3" t="s">
        <v>66</v>
      </c>
      <c r="C13" s="5" t="s">
        <v>67</v>
      </c>
      <c r="D13" s="1">
        <v>478350900.79000002</v>
      </c>
      <c r="E13" s="1">
        <v>0</v>
      </c>
      <c r="F13" s="1">
        <v>478350900.79000002</v>
      </c>
      <c r="G13" s="1">
        <v>107085514.95</v>
      </c>
      <c r="H13" s="1">
        <v>107085514.95</v>
      </c>
      <c r="I13" s="1">
        <v>371265385.83999997</v>
      </c>
    </row>
    <row r="14" spans="1:9" ht="15" hidden="1" customHeight="1" outlineLevel="2">
      <c r="B14" s="3" t="s">
        <v>66</v>
      </c>
      <c r="C14" s="5" t="s">
        <v>67</v>
      </c>
      <c r="D14" s="1">
        <v>9635569636.8400002</v>
      </c>
      <c r="E14" s="1">
        <v>-27188938.559999999</v>
      </c>
      <c r="F14" s="1">
        <v>9608380698.2800007</v>
      </c>
      <c r="G14" s="1">
        <v>2281755358.6100001</v>
      </c>
      <c r="H14" s="1">
        <v>2281385491.9499998</v>
      </c>
      <c r="I14" s="1">
        <v>7326625339.670001</v>
      </c>
    </row>
    <row r="15" spans="1:9" ht="15" hidden="1" customHeight="1" outlineLevel="2">
      <c r="B15" s="3" t="s">
        <v>66</v>
      </c>
      <c r="C15" s="5" t="s">
        <v>67</v>
      </c>
      <c r="D15" s="1">
        <v>514710</v>
      </c>
      <c r="E15" s="1">
        <v>0</v>
      </c>
      <c r="F15" s="1">
        <v>514710</v>
      </c>
      <c r="G15" s="1">
        <v>128677.5</v>
      </c>
      <c r="H15" s="1">
        <v>128677.5</v>
      </c>
      <c r="I15" s="1">
        <v>386032.5</v>
      </c>
    </row>
    <row r="16" spans="1:9" ht="15" hidden="1" customHeight="1" outlineLevel="2">
      <c r="B16" s="3" t="s">
        <v>66</v>
      </c>
      <c r="C16" s="5" t="s">
        <v>67</v>
      </c>
      <c r="D16" s="1">
        <v>31827261717.77</v>
      </c>
      <c r="E16" s="1">
        <v>-2202067245.6199999</v>
      </c>
      <c r="F16" s="1">
        <v>29625194472.150002</v>
      </c>
      <c r="G16" s="1">
        <v>2005994785.6600001</v>
      </c>
      <c r="H16" s="1">
        <v>2005565712.4200001</v>
      </c>
      <c r="I16" s="1">
        <v>27619199686.490002</v>
      </c>
    </row>
    <row r="17" spans="1:9" ht="15" hidden="1" customHeight="1" outlineLevel="2">
      <c r="B17" s="3" t="s">
        <v>66</v>
      </c>
      <c r="C17" s="5" t="s">
        <v>67</v>
      </c>
      <c r="D17" s="1">
        <v>75025445.900000006</v>
      </c>
      <c r="E17" s="1">
        <v>-1</v>
      </c>
      <c r="F17" s="1">
        <v>75025444.900000006</v>
      </c>
      <c r="G17" s="1">
        <v>34756360.509999998</v>
      </c>
      <c r="H17" s="1">
        <v>34756360.509999998</v>
      </c>
      <c r="I17" s="1">
        <v>40269084.390000001</v>
      </c>
    </row>
    <row r="18" spans="1:9" ht="15" hidden="1" customHeight="1" outlineLevel="2">
      <c r="B18" s="3" t="s">
        <v>66</v>
      </c>
      <c r="C18" s="5" t="s">
        <v>67</v>
      </c>
      <c r="D18" s="1">
        <v>2942511259.23</v>
      </c>
      <c r="E18" s="1">
        <v>-1086089107.4000001</v>
      </c>
      <c r="F18" s="1">
        <v>1856422151.8299999</v>
      </c>
      <c r="G18" s="1">
        <v>226736915.71000001</v>
      </c>
      <c r="H18" s="1">
        <v>199753997.28</v>
      </c>
      <c r="I18" s="1">
        <v>1629685236.1199999</v>
      </c>
    </row>
    <row r="19" spans="1:9" ht="15" hidden="1" customHeight="1" outlineLevel="2">
      <c r="B19" s="3" t="s">
        <v>66</v>
      </c>
      <c r="C19" s="5" t="s">
        <v>67</v>
      </c>
      <c r="D19" s="1">
        <v>3046990717.3000002</v>
      </c>
      <c r="E19" s="1">
        <v>-209309075</v>
      </c>
      <c r="F19" s="1">
        <v>2837681642.3000002</v>
      </c>
      <c r="G19" s="1">
        <v>605130215.67999995</v>
      </c>
      <c r="H19" s="1">
        <v>603453687.58000004</v>
      </c>
      <c r="I19" s="1">
        <v>2232551426.6199999</v>
      </c>
    </row>
    <row r="20" spans="1:9" ht="15" hidden="1" customHeight="1" outlineLevel="2">
      <c r="B20" s="3" t="s">
        <v>66</v>
      </c>
      <c r="C20" s="5" t="s">
        <v>67</v>
      </c>
      <c r="D20" s="1">
        <v>197326508.18000001</v>
      </c>
      <c r="E20" s="1">
        <v>-21580493</v>
      </c>
      <c r="F20" s="1">
        <v>175746015.18000001</v>
      </c>
      <c r="G20" s="1">
        <v>37577254.920000002</v>
      </c>
      <c r="H20" s="1">
        <v>37539400.859999999</v>
      </c>
      <c r="I20" s="1">
        <v>138168760.25999999</v>
      </c>
    </row>
    <row r="21" spans="1:9" ht="15" hidden="1" customHeight="1" outlineLevel="2">
      <c r="B21" s="3" t="s">
        <v>66</v>
      </c>
      <c r="C21" s="5" t="s">
        <v>67</v>
      </c>
      <c r="D21" s="1">
        <v>8227587.9299999997</v>
      </c>
      <c r="E21" s="1">
        <v>-5488427</v>
      </c>
      <c r="F21" s="1">
        <v>2739160.93</v>
      </c>
      <c r="G21" s="1">
        <v>606617.37</v>
      </c>
      <c r="H21" s="1">
        <v>507780.27</v>
      </c>
      <c r="I21" s="1">
        <v>2132543.56</v>
      </c>
    </row>
    <row r="22" spans="1:9" ht="15" hidden="1" customHeight="1" outlineLevel="2">
      <c r="B22" s="3" t="s">
        <v>66</v>
      </c>
      <c r="C22" s="5" t="s">
        <v>67</v>
      </c>
      <c r="D22" s="1">
        <v>728360451.54999995</v>
      </c>
      <c r="E22" s="1">
        <v>-429908837.36000001</v>
      </c>
      <c r="F22" s="1">
        <v>298451614.19</v>
      </c>
      <c r="G22" s="1">
        <v>23389115.43</v>
      </c>
      <c r="H22" s="1">
        <v>22964020.370000001</v>
      </c>
      <c r="I22" s="1">
        <v>275062498.75999999</v>
      </c>
    </row>
    <row r="23" spans="1:9" ht="15" hidden="1" customHeight="1" outlineLevel="2">
      <c r="B23" s="3" t="s">
        <v>66</v>
      </c>
      <c r="C23" s="5" t="s">
        <v>67</v>
      </c>
      <c r="D23" s="1">
        <v>2788396</v>
      </c>
      <c r="E23" s="1">
        <v>5952047441.2700005</v>
      </c>
      <c r="F23" s="1">
        <v>5954835837.2700005</v>
      </c>
      <c r="G23" s="1">
        <v>4734321745.0799999</v>
      </c>
      <c r="H23" s="1">
        <v>4730771117.9099998</v>
      </c>
      <c r="I23" s="1">
        <v>1220514092.1900001</v>
      </c>
    </row>
    <row r="24" spans="1:9" ht="15" customHeight="1" outlineLevel="1" collapsed="1">
      <c r="A24" t="s">
        <v>58</v>
      </c>
      <c r="B24" s="6" t="s">
        <v>98</v>
      </c>
      <c r="C24" s="5"/>
      <c r="D24" s="1">
        <f t="shared" ref="D24:I24" si="2">SUBTOTAL(9,D6:D23)</f>
        <v>51941581479.700012</v>
      </c>
      <c r="E24" s="1">
        <f t="shared" si="2"/>
        <v>959730378.4100008</v>
      </c>
      <c r="F24" s="1">
        <f t="shared" si="2"/>
        <v>52901311858.110016</v>
      </c>
      <c r="G24" s="1">
        <f t="shared" si="2"/>
        <v>10333987149.02</v>
      </c>
      <c r="H24" s="1">
        <f t="shared" si="2"/>
        <v>10283764171.68</v>
      </c>
      <c r="I24" s="1">
        <f t="shared" si="2"/>
        <v>42567324709.090012</v>
      </c>
    </row>
    <row r="25" spans="1:9" ht="15" hidden="1" customHeight="1" outlineLevel="2">
      <c r="B25" s="3" t="s">
        <v>68</v>
      </c>
      <c r="C25" s="5" t="s">
        <v>69</v>
      </c>
      <c r="D25" s="1">
        <v>210657883.72999999</v>
      </c>
      <c r="E25" s="1">
        <v>-72791696</v>
      </c>
      <c r="F25" s="1">
        <v>137866187.72999999</v>
      </c>
      <c r="G25" s="1">
        <v>7063584.6600000001</v>
      </c>
      <c r="H25" s="1">
        <v>7063584.6600000001</v>
      </c>
      <c r="I25" s="1">
        <v>130802603.06999999</v>
      </c>
    </row>
    <row r="26" spans="1:9" ht="15" hidden="1" customHeight="1" outlineLevel="2">
      <c r="B26" s="3" t="s">
        <v>68</v>
      </c>
      <c r="C26" s="5" t="s">
        <v>69</v>
      </c>
      <c r="D26" s="1">
        <v>2611695.21</v>
      </c>
      <c r="E26" s="1">
        <v>0</v>
      </c>
      <c r="F26" s="1">
        <v>2611695.21</v>
      </c>
      <c r="G26" s="1">
        <v>652923.81000000006</v>
      </c>
      <c r="H26" s="1">
        <v>652923.81000000006</v>
      </c>
      <c r="I26" s="1">
        <v>1958771.4</v>
      </c>
    </row>
    <row r="27" spans="1:9" ht="15" hidden="1" customHeight="1" outlineLevel="2">
      <c r="B27" s="3" t="s">
        <v>68</v>
      </c>
      <c r="C27" s="5" t="s">
        <v>69</v>
      </c>
      <c r="D27" s="1">
        <v>14258435.85</v>
      </c>
      <c r="E27" s="1">
        <v>0</v>
      </c>
      <c r="F27" s="1">
        <v>14258435.85</v>
      </c>
      <c r="G27" s="1">
        <v>3564608.97</v>
      </c>
      <c r="H27" s="1">
        <v>3564608.97</v>
      </c>
      <c r="I27" s="1">
        <v>10693826.880000001</v>
      </c>
    </row>
    <row r="28" spans="1:9" ht="15" hidden="1" customHeight="1" outlineLevel="2">
      <c r="B28" s="3" t="s">
        <v>68</v>
      </c>
      <c r="C28" s="5" t="s">
        <v>69</v>
      </c>
      <c r="D28" s="1">
        <v>11341146</v>
      </c>
      <c r="E28" s="1">
        <v>-11141146</v>
      </c>
      <c r="F28" s="1">
        <v>200000</v>
      </c>
      <c r="G28" s="1">
        <v>0</v>
      </c>
      <c r="H28" s="1">
        <v>0</v>
      </c>
      <c r="I28" s="1">
        <v>200000</v>
      </c>
    </row>
    <row r="29" spans="1:9" ht="15" hidden="1" customHeight="1" outlineLevel="2">
      <c r="B29" s="3" t="s">
        <v>68</v>
      </c>
      <c r="C29" s="5" t="s">
        <v>69</v>
      </c>
      <c r="D29" s="1">
        <v>66177751.93</v>
      </c>
      <c r="E29" s="1">
        <v>8000</v>
      </c>
      <c r="F29" s="1">
        <v>66185751.93</v>
      </c>
      <c r="G29" s="1">
        <v>8922749.6500000004</v>
      </c>
      <c r="H29" s="1">
        <v>8823349.4700000007</v>
      </c>
      <c r="I29" s="1">
        <v>57263002.280000001</v>
      </c>
    </row>
    <row r="30" spans="1:9" ht="15" hidden="1" customHeight="1" outlineLevel="2">
      <c r="B30" s="3" t="s">
        <v>68</v>
      </c>
      <c r="C30" s="5" t="s">
        <v>69</v>
      </c>
      <c r="D30" s="1">
        <v>36241000</v>
      </c>
      <c r="E30" s="1">
        <v>0</v>
      </c>
      <c r="F30" s="1">
        <v>36241000</v>
      </c>
      <c r="G30" s="1">
        <v>0</v>
      </c>
      <c r="H30" s="1">
        <v>0</v>
      </c>
      <c r="I30" s="1">
        <v>36241000</v>
      </c>
    </row>
    <row r="31" spans="1:9" ht="15" hidden="1" customHeight="1" outlineLevel="2">
      <c r="B31" s="3" t="s">
        <v>68</v>
      </c>
      <c r="C31" s="5" t="s">
        <v>69</v>
      </c>
      <c r="D31" s="1">
        <v>116374383.18000001</v>
      </c>
      <c r="E31" s="1">
        <v>-57035663</v>
      </c>
      <c r="F31" s="1">
        <v>59338720.18</v>
      </c>
      <c r="G31" s="1">
        <v>3513944.63</v>
      </c>
      <c r="H31" s="1">
        <v>2036389.64</v>
      </c>
      <c r="I31" s="1">
        <v>55824775.549999997</v>
      </c>
    </row>
    <row r="32" spans="1:9" ht="15" hidden="1" customHeight="1" outlineLevel="2">
      <c r="B32" s="3" t="s">
        <v>68</v>
      </c>
      <c r="C32" s="5" t="s">
        <v>69</v>
      </c>
      <c r="D32" s="1">
        <v>55928829.68</v>
      </c>
      <c r="E32" s="1">
        <v>-1023447</v>
      </c>
      <c r="F32" s="1">
        <v>54905382.68</v>
      </c>
      <c r="G32" s="1">
        <v>13689539.189999999</v>
      </c>
      <c r="H32" s="1">
        <v>13672750.08</v>
      </c>
      <c r="I32" s="1">
        <v>41215843.490000002</v>
      </c>
    </row>
    <row r="33" spans="1:9" ht="15" hidden="1" customHeight="1" outlineLevel="2">
      <c r="B33" s="3" t="s">
        <v>68</v>
      </c>
      <c r="C33" s="5" t="s">
        <v>69</v>
      </c>
      <c r="D33" s="1">
        <v>74185015.150000006</v>
      </c>
      <c r="E33" s="1">
        <v>-46870984</v>
      </c>
      <c r="F33" s="1">
        <v>27314031.149999999</v>
      </c>
      <c r="G33" s="1">
        <v>1668636.59</v>
      </c>
      <c r="H33" s="1">
        <v>1338274.49</v>
      </c>
      <c r="I33" s="1">
        <v>25645394.559999999</v>
      </c>
    </row>
    <row r="34" spans="1:9" ht="15" hidden="1" customHeight="1" outlineLevel="2">
      <c r="B34" s="3" t="s">
        <v>68</v>
      </c>
      <c r="C34" s="5" t="s">
        <v>69</v>
      </c>
      <c r="D34" s="1">
        <v>173551034</v>
      </c>
      <c r="E34" s="1">
        <v>0</v>
      </c>
      <c r="F34" s="1">
        <v>173551034</v>
      </c>
      <c r="G34" s="1">
        <v>36706008.509999998</v>
      </c>
      <c r="H34" s="1">
        <v>36706008.509999998</v>
      </c>
      <c r="I34" s="1">
        <v>136845025.49000001</v>
      </c>
    </row>
    <row r="35" spans="1:9" ht="15" hidden="1" customHeight="1" outlineLevel="2">
      <c r="B35" s="3" t="s">
        <v>68</v>
      </c>
      <c r="C35" s="5" t="s">
        <v>69</v>
      </c>
      <c r="D35" s="1">
        <v>7262393.2599999998</v>
      </c>
      <c r="E35" s="1">
        <v>-1228035</v>
      </c>
      <c r="F35" s="1">
        <v>6034358.2599999998</v>
      </c>
      <c r="G35" s="1">
        <v>589896.44999999995</v>
      </c>
      <c r="H35" s="1">
        <v>588809.44999999995</v>
      </c>
      <c r="I35" s="1">
        <v>5444461.8099999996</v>
      </c>
    </row>
    <row r="36" spans="1:9" ht="15" hidden="1" customHeight="1" outlineLevel="2">
      <c r="B36" s="3" t="s">
        <v>68</v>
      </c>
      <c r="C36" s="5" t="s">
        <v>69</v>
      </c>
      <c r="D36" s="1">
        <v>35793987.100000001</v>
      </c>
      <c r="E36" s="1">
        <v>0</v>
      </c>
      <c r="F36" s="1">
        <v>35793987.100000001</v>
      </c>
      <c r="G36" s="1">
        <v>17615163.539999999</v>
      </c>
      <c r="H36" s="1">
        <v>17615163.539999999</v>
      </c>
      <c r="I36" s="1">
        <v>18178823.559999999</v>
      </c>
    </row>
    <row r="37" spans="1:9" ht="15" hidden="1" customHeight="1" outlineLevel="2">
      <c r="B37" s="3" t="s">
        <v>68</v>
      </c>
      <c r="C37" s="5" t="s">
        <v>69</v>
      </c>
      <c r="D37" s="1">
        <v>510351269.92000002</v>
      </c>
      <c r="E37" s="1">
        <v>-37588824</v>
      </c>
      <c r="F37" s="1">
        <v>472762445.92000002</v>
      </c>
      <c r="G37" s="1">
        <v>93181291.370000005</v>
      </c>
      <c r="H37" s="1">
        <v>72537521.700000003</v>
      </c>
      <c r="I37" s="1">
        <v>379581154.55000001</v>
      </c>
    </row>
    <row r="38" spans="1:9" ht="15" hidden="1" customHeight="1" outlineLevel="2">
      <c r="B38" s="3" t="s">
        <v>68</v>
      </c>
      <c r="C38" s="5" t="s">
        <v>69</v>
      </c>
      <c r="D38" s="1">
        <v>28196341.600000001</v>
      </c>
      <c r="E38" s="1">
        <v>-27613794</v>
      </c>
      <c r="F38" s="1">
        <v>582547.6</v>
      </c>
      <c r="G38" s="1">
        <v>0</v>
      </c>
      <c r="H38" s="1">
        <v>0</v>
      </c>
      <c r="I38" s="1">
        <v>582547.6</v>
      </c>
    </row>
    <row r="39" spans="1:9" ht="15" hidden="1" customHeight="1" outlineLevel="2">
      <c r="B39" s="3" t="s">
        <v>68</v>
      </c>
      <c r="C39" s="5" t="s">
        <v>69</v>
      </c>
      <c r="D39" s="1">
        <v>465468373.81</v>
      </c>
      <c r="E39" s="1">
        <v>-158362714.80000001</v>
      </c>
      <c r="F39" s="1">
        <v>307105659.00999999</v>
      </c>
      <c r="G39" s="1">
        <v>55985226.5</v>
      </c>
      <c r="H39" s="1">
        <v>47555996.390000001</v>
      </c>
      <c r="I39" s="1">
        <v>251120432.50999999</v>
      </c>
    </row>
    <row r="40" spans="1:9" ht="15" hidden="1" customHeight="1" outlineLevel="2">
      <c r="B40" s="3" t="s">
        <v>68</v>
      </c>
      <c r="C40" s="5" t="s">
        <v>69</v>
      </c>
      <c r="D40" s="1">
        <v>6751564.6799999997</v>
      </c>
      <c r="E40" s="1">
        <v>0</v>
      </c>
      <c r="F40" s="1">
        <v>6751564.6799999997</v>
      </c>
      <c r="G40" s="1">
        <v>1687891.17</v>
      </c>
      <c r="H40" s="1">
        <v>1687891.17</v>
      </c>
      <c r="I40" s="1">
        <v>5063673.51</v>
      </c>
    </row>
    <row r="41" spans="1:9" ht="15" hidden="1" customHeight="1" outlineLevel="2">
      <c r="B41" s="3" t="s">
        <v>68</v>
      </c>
      <c r="C41" s="5" t="s">
        <v>69</v>
      </c>
      <c r="D41" s="1">
        <v>11090581</v>
      </c>
      <c r="E41" s="1">
        <v>-8873081</v>
      </c>
      <c r="F41" s="1">
        <v>2217500</v>
      </c>
      <c r="G41" s="1">
        <v>159375</v>
      </c>
      <c r="H41" s="1">
        <v>159375</v>
      </c>
      <c r="I41" s="1">
        <v>2058125</v>
      </c>
    </row>
    <row r="42" spans="1:9" ht="15" hidden="1" customHeight="1" outlineLevel="2">
      <c r="B42" s="3" t="s">
        <v>68</v>
      </c>
      <c r="C42" s="5" t="s">
        <v>69</v>
      </c>
      <c r="D42" s="1">
        <v>1062000</v>
      </c>
      <c r="E42" s="1">
        <v>0</v>
      </c>
      <c r="F42" s="1">
        <v>1062000</v>
      </c>
      <c r="G42" s="1">
        <v>17313.62</v>
      </c>
      <c r="H42" s="1">
        <v>15576</v>
      </c>
      <c r="I42" s="1">
        <v>1044686.38</v>
      </c>
    </row>
    <row r="43" spans="1:9" ht="15" hidden="1" customHeight="1" outlineLevel="2">
      <c r="B43" s="3" t="s">
        <v>68</v>
      </c>
      <c r="C43" s="5" t="s">
        <v>69</v>
      </c>
      <c r="D43" s="1">
        <v>18792083</v>
      </c>
      <c r="E43" s="1">
        <v>-14000000</v>
      </c>
      <c r="F43" s="1">
        <v>4792083</v>
      </c>
      <c r="G43" s="1">
        <v>1198020.72</v>
      </c>
      <c r="H43" s="1">
        <v>1198020.72</v>
      </c>
      <c r="I43" s="1">
        <v>3594062.28</v>
      </c>
    </row>
    <row r="44" spans="1:9" ht="15" hidden="1" customHeight="1" outlineLevel="2">
      <c r="B44" s="3" t="s">
        <v>68</v>
      </c>
      <c r="C44" s="5" t="s">
        <v>69</v>
      </c>
      <c r="D44" s="1">
        <v>52673015.039999999</v>
      </c>
      <c r="E44" s="1">
        <v>329786055.58999997</v>
      </c>
      <c r="F44" s="1">
        <v>382459070.63</v>
      </c>
      <c r="G44" s="1">
        <v>45429700.18</v>
      </c>
      <c r="H44" s="1">
        <v>45331846</v>
      </c>
      <c r="I44" s="1">
        <v>337029370.44999999</v>
      </c>
    </row>
    <row r="45" spans="1:9" ht="15" customHeight="1" outlineLevel="1" collapsed="1">
      <c r="A45" t="s">
        <v>45</v>
      </c>
      <c r="B45" s="6" t="s">
        <v>99</v>
      </c>
      <c r="C45" s="5"/>
      <c r="D45" s="1">
        <f t="shared" ref="D45:I45" si="3">SUBTOTAL(9,D25:D44)</f>
        <v>1898768784.1399999</v>
      </c>
      <c r="E45" s="1">
        <f t="shared" si="3"/>
        <v>-106735329.21000004</v>
      </c>
      <c r="F45" s="1">
        <f t="shared" si="3"/>
        <v>1792033454.9299998</v>
      </c>
      <c r="G45" s="1">
        <f t="shared" si="3"/>
        <v>291645874.56</v>
      </c>
      <c r="H45" s="1">
        <f t="shared" si="3"/>
        <v>260548089.59999996</v>
      </c>
      <c r="I45" s="1">
        <f t="shared" si="3"/>
        <v>1500387580.3700001</v>
      </c>
    </row>
    <row r="46" spans="1:9" ht="15" hidden="1" customHeight="1" outlineLevel="2">
      <c r="B46" s="3" t="s">
        <v>70</v>
      </c>
      <c r="C46" s="5" t="s">
        <v>71</v>
      </c>
      <c r="D46" s="1">
        <v>66909005</v>
      </c>
      <c r="E46" s="1">
        <v>-16219345</v>
      </c>
      <c r="F46" s="1">
        <v>50689660</v>
      </c>
      <c r="G46" s="1">
        <v>2134</v>
      </c>
      <c r="H46" s="1">
        <v>2134</v>
      </c>
      <c r="I46" s="1">
        <v>50687526</v>
      </c>
    </row>
    <row r="47" spans="1:9" ht="15" hidden="1" customHeight="1" outlineLevel="2">
      <c r="B47" s="3" t="s">
        <v>70</v>
      </c>
      <c r="C47" s="5" t="s">
        <v>71</v>
      </c>
      <c r="D47" s="1">
        <v>20068758</v>
      </c>
      <c r="E47" s="1">
        <v>0</v>
      </c>
      <c r="F47" s="1">
        <v>20068758</v>
      </c>
      <c r="G47" s="1">
        <v>5017189.5</v>
      </c>
      <c r="H47" s="1">
        <v>5017189.5</v>
      </c>
      <c r="I47" s="1">
        <v>15051568.5</v>
      </c>
    </row>
    <row r="48" spans="1:9" ht="15" hidden="1" customHeight="1" outlineLevel="2">
      <c r="B48" s="3" t="s">
        <v>70</v>
      </c>
      <c r="C48" s="5" t="s">
        <v>71</v>
      </c>
      <c r="D48" s="1">
        <v>59056404.270000003</v>
      </c>
      <c r="E48" s="1">
        <v>-52972993</v>
      </c>
      <c r="F48" s="1">
        <v>6083411.2699999996</v>
      </c>
      <c r="G48" s="1">
        <v>153886.14000000001</v>
      </c>
      <c r="H48" s="1">
        <v>133603.74</v>
      </c>
      <c r="I48" s="1">
        <v>5929525.1299999999</v>
      </c>
    </row>
    <row r="49" spans="1:9" ht="15" hidden="1" customHeight="1" outlineLevel="2">
      <c r="B49" s="3" t="s">
        <v>70</v>
      </c>
      <c r="C49" s="5" t="s">
        <v>71</v>
      </c>
      <c r="D49" s="1">
        <v>8493506.3300000001</v>
      </c>
      <c r="E49" s="1">
        <v>0</v>
      </c>
      <c r="F49" s="1">
        <v>8493506.3300000001</v>
      </c>
      <c r="G49" s="1">
        <v>2123376.6</v>
      </c>
      <c r="H49" s="1">
        <v>2123376.6</v>
      </c>
      <c r="I49" s="1">
        <v>6370129.7300000004</v>
      </c>
    </row>
    <row r="50" spans="1:9" ht="15" hidden="1" customHeight="1" outlineLevel="2">
      <c r="B50" s="3" t="s">
        <v>70</v>
      </c>
      <c r="C50" s="5" t="s">
        <v>71</v>
      </c>
      <c r="D50" s="1">
        <v>23659927.030000001</v>
      </c>
      <c r="E50" s="1">
        <v>-20788389</v>
      </c>
      <c r="F50" s="1">
        <v>2871538.03</v>
      </c>
      <c r="G50" s="1">
        <v>116958.27</v>
      </c>
      <c r="H50" s="1">
        <v>101853.84</v>
      </c>
      <c r="I50" s="1">
        <v>2754579.76</v>
      </c>
    </row>
    <row r="51" spans="1:9" ht="15" hidden="1" customHeight="1" outlineLevel="2">
      <c r="B51" s="3" t="s">
        <v>70</v>
      </c>
      <c r="C51" s="5" t="s">
        <v>71</v>
      </c>
      <c r="D51" s="1">
        <v>14586674.58</v>
      </c>
      <c r="E51" s="1">
        <v>-12500035</v>
      </c>
      <c r="F51" s="1">
        <v>2086639.58</v>
      </c>
      <c r="G51" s="1">
        <v>640766.22</v>
      </c>
      <c r="H51" s="1">
        <v>452656.04</v>
      </c>
      <c r="I51" s="1">
        <v>1445873.36</v>
      </c>
    </row>
    <row r="52" spans="1:9" ht="15" hidden="1" customHeight="1" outlineLevel="2">
      <c r="B52" s="3" t="s">
        <v>70</v>
      </c>
      <c r="C52" s="5" t="s">
        <v>71</v>
      </c>
      <c r="D52" s="1">
        <v>12254204.24</v>
      </c>
      <c r="E52" s="1">
        <v>0</v>
      </c>
      <c r="F52" s="1">
        <v>12254204.24</v>
      </c>
      <c r="G52" s="1">
        <v>2271392.13</v>
      </c>
      <c r="H52" s="1">
        <v>2271392.13</v>
      </c>
      <c r="I52" s="1">
        <v>9982812.1099999994</v>
      </c>
    </row>
    <row r="53" spans="1:9" ht="15" hidden="1" customHeight="1" outlineLevel="2">
      <c r="B53" s="3" t="s">
        <v>70</v>
      </c>
      <c r="C53" s="5" t="s">
        <v>71</v>
      </c>
      <c r="D53" s="1">
        <v>9825.75</v>
      </c>
      <c r="E53" s="1">
        <v>0</v>
      </c>
      <c r="F53" s="1">
        <v>9825.75</v>
      </c>
      <c r="G53" s="1">
        <v>2047.02</v>
      </c>
      <c r="H53" s="1">
        <v>2047.02</v>
      </c>
      <c r="I53" s="1">
        <v>7778.73</v>
      </c>
    </row>
    <row r="54" spans="1:9" ht="15" hidden="1" customHeight="1" outlineLevel="2">
      <c r="B54" s="3" t="s">
        <v>70</v>
      </c>
      <c r="C54" s="5" t="s">
        <v>71</v>
      </c>
      <c r="D54" s="1">
        <v>230781614.12</v>
      </c>
      <c r="E54" s="1">
        <v>-194285403</v>
      </c>
      <c r="F54" s="1">
        <v>36496211.119999997</v>
      </c>
      <c r="G54" s="1">
        <v>2726489</v>
      </c>
      <c r="H54" s="1">
        <v>2553663.12</v>
      </c>
      <c r="I54" s="1">
        <v>33769722.119999997</v>
      </c>
    </row>
    <row r="55" spans="1:9" ht="15" hidden="1" customHeight="1" outlineLevel="2">
      <c r="B55" s="3" t="s">
        <v>70</v>
      </c>
      <c r="C55" s="5" t="s">
        <v>71</v>
      </c>
      <c r="D55" s="1">
        <v>4880933.95</v>
      </c>
      <c r="E55" s="1">
        <v>1378710</v>
      </c>
      <c r="F55" s="1">
        <v>6259643.9500000002</v>
      </c>
      <c r="G55" s="1">
        <v>1338295.8400000001</v>
      </c>
      <c r="H55" s="1">
        <v>1307189.06</v>
      </c>
      <c r="I55" s="1">
        <v>4921348.1100000003</v>
      </c>
    </row>
    <row r="56" spans="1:9" ht="15" hidden="1" customHeight="1" outlineLevel="2">
      <c r="B56" s="3" t="s">
        <v>70</v>
      </c>
      <c r="C56" s="5" t="s">
        <v>71</v>
      </c>
      <c r="D56" s="1">
        <v>748877569</v>
      </c>
      <c r="E56" s="1">
        <v>-44234771</v>
      </c>
      <c r="F56" s="1">
        <v>704642798</v>
      </c>
      <c r="G56" s="1">
        <v>175061339.31999999</v>
      </c>
      <c r="H56" s="1">
        <v>174954830.83000001</v>
      </c>
      <c r="I56" s="1">
        <v>529581458.68000001</v>
      </c>
    </row>
    <row r="57" spans="1:9" ht="15" hidden="1" customHeight="1" outlineLevel="2">
      <c r="B57" s="3" t="s">
        <v>70</v>
      </c>
      <c r="C57" s="5" t="s">
        <v>71</v>
      </c>
      <c r="D57" s="1">
        <v>175163914.31999999</v>
      </c>
      <c r="E57" s="1">
        <v>99090820.170000002</v>
      </c>
      <c r="F57" s="1">
        <v>274254734.49000001</v>
      </c>
      <c r="G57" s="1">
        <v>53971212.990000002</v>
      </c>
      <c r="H57" s="1">
        <v>53949943.969999999</v>
      </c>
      <c r="I57" s="1">
        <v>220283521.5</v>
      </c>
    </row>
    <row r="58" spans="1:9" ht="15" customHeight="1" outlineLevel="1" collapsed="1">
      <c r="A58" t="s">
        <v>59</v>
      </c>
      <c r="B58" s="6" t="s">
        <v>100</v>
      </c>
      <c r="C58" s="5"/>
      <c r="D58" s="1">
        <f t="shared" ref="D58:I58" si="4">SUBTOTAL(9,D46:D57)</f>
        <v>1364742336.5899999</v>
      </c>
      <c r="E58" s="1">
        <f t="shared" si="4"/>
        <v>-240531405.82999998</v>
      </c>
      <c r="F58" s="1">
        <f t="shared" si="4"/>
        <v>1124210930.76</v>
      </c>
      <c r="G58" s="1">
        <f t="shared" si="4"/>
        <v>243425087.03</v>
      </c>
      <c r="H58" s="1">
        <f t="shared" si="4"/>
        <v>242869879.85000002</v>
      </c>
      <c r="I58" s="1">
        <f t="shared" si="4"/>
        <v>880785843.73000002</v>
      </c>
    </row>
    <row r="59" spans="1:9" ht="15" hidden="1" customHeight="1" outlineLevel="2">
      <c r="B59" s="3" t="s">
        <v>72</v>
      </c>
      <c r="C59" s="5" t="s">
        <v>73</v>
      </c>
      <c r="D59" s="1">
        <v>18874</v>
      </c>
      <c r="E59" s="1">
        <v>0</v>
      </c>
      <c r="F59" s="1">
        <v>18874</v>
      </c>
      <c r="G59" s="1">
        <v>0</v>
      </c>
      <c r="H59" s="1">
        <v>0</v>
      </c>
      <c r="I59" s="1">
        <v>18874</v>
      </c>
    </row>
    <row r="60" spans="1:9" ht="15" hidden="1" customHeight="1" outlineLevel="2">
      <c r="B60" s="3" t="s">
        <v>72</v>
      </c>
      <c r="C60" s="5" t="s">
        <v>73</v>
      </c>
      <c r="D60" s="1">
        <v>235400436.84999999</v>
      </c>
      <c r="E60" s="1">
        <v>0</v>
      </c>
      <c r="F60" s="1">
        <v>235400436.84999999</v>
      </c>
      <c r="G60" s="1">
        <v>46568166.109999999</v>
      </c>
      <c r="H60" s="1">
        <v>46568166.109999999</v>
      </c>
      <c r="I60" s="1">
        <v>188832270.74000001</v>
      </c>
    </row>
    <row r="61" spans="1:9" ht="15" customHeight="1" outlineLevel="1" collapsed="1">
      <c r="A61" t="s">
        <v>46</v>
      </c>
      <c r="B61" s="6" t="s">
        <v>101</v>
      </c>
      <c r="C61" s="5"/>
      <c r="D61" s="1">
        <f t="shared" ref="D61:I61" si="5">SUBTOTAL(9,D59:D60)</f>
        <v>235419310.84999999</v>
      </c>
      <c r="E61" s="1">
        <f t="shared" si="5"/>
        <v>0</v>
      </c>
      <c r="F61" s="1">
        <f t="shared" si="5"/>
        <v>235419310.84999999</v>
      </c>
      <c r="G61" s="1">
        <f t="shared" si="5"/>
        <v>46568166.109999999</v>
      </c>
      <c r="H61" s="1">
        <f t="shared" si="5"/>
        <v>46568166.109999999</v>
      </c>
      <c r="I61" s="1">
        <f t="shared" si="5"/>
        <v>188851144.74000001</v>
      </c>
    </row>
    <row r="62" spans="1:9" ht="15" hidden="1" customHeight="1" outlineLevel="2">
      <c r="B62" s="3" t="s">
        <v>74</v>
      </c>
      <c r="C62" s="5" t="s">
        <v>75</v>
      </c>
      <c r="D62" s="1">
        <v>289263315</v>
      </c>
      <c r="E62" s="1">
        <v>0</v>
      </c>
      <c r="F62" s="1">
        <v>289263315</v>
      </c>
      <c r="G62" s="1">
        <v>0</v>
      </c>
      <c r="H62" s="1">
        <v>0</v>
      </c>
      <c r="I62" s="1">
        <v>289263315</v>
      </c>
    </row>
    <row r="63" spans="1:9" ht="15" hidden="1" customHeight="1" outlineLevel="2">
      <c r="B63" s="3" t="s">
        <v>74</v>
      </c>
      <c r="C63" s="5" t="s">
        <v>75</v>
      </c>
      <c r="D63" s="1">
        <v>1513373677</v>
      </c>
      <c r="E63" s="1">
        <v>-1513373677</v>
      </c>
      <c r="F63" s="1">
        <v>0</v>
      </c>
      <c r="G63" s="1">
        <v>0</v>
      </c>
      <c r="H63" s="1">
        <v>0</v>
      </c>
      <c r="I63" s="1">
        <v>0</v>
      </c>
    </row>
    <row r="64" spans="1:9" ht="15" hidden="1" customHeight="1" outlineLevel="2">
      <c r="B64" s="3" t="s">
        <v>74</v>
      </c>
      <c r="C64" s="5" t="s">
        <v>75</v>
      </c>
      <c r="D64" s="1">
        <v>5032833237</v>
      </c>
      <c r="E64" s="1">
        <v>1514062279.3699999</v>
      </c>
      <c r="F64" s="1">
        <v>6546895516.3699989</v>
      </c>
      <c r="G64" s="1">
        <v>1849598882.7</v>
      </c>
      <c r="H64" s="1">
        <v>1849598882.7</v>
      </c>
      <c r="I64" s="1">
        <v>4697296633.6700001</v>
      </c>
    </row>
    <row r="65" spans="1:9" ht="15" customHeight="1" outlineLevel="1" collapsed="1">
      <c r="A65" t="s">
        <v>49</v>
      </c>
      <c r="B65" s="6" t="s">
        <v>102</v>
      </c>
      <c r="C65" s="5"/>
      <c r="D65" s="1">
        <f t="shared" ref="D65:I65" si="6">SUBTOTAL(9,D62:D64)</f>
        <v>6835470229</v>
      </c>
      <c r="E65" s="1">
        <f t="shared" si="6"/>
        <v>688602.36999988556</v>
      </c>
      <c r="F65" s="1">
        <f t="shared" si="6"/>
        <v>6836158831.3699989</v>
      </c>
      <c r="G65" s="1">
        <f t="shared" si="6"/>
        <v>1849598882.7</v>
      </c>
      <c r="H65" s="1">
        <f t="shared" si="6"/>
        <v>1849598882.7</v>
      </c>
      <c r="I65" s="1">
        <f t="shared" si="6"/>
        <v>4986559948.6700001</v>
      </c>
    </row>
    <row r="66" spans="1:9" ht="15" hidden="1" customHeight="1" outlineLevel="2">
      <c r="B66" s="3" t="s">
        <v>76</v>
      </c>
      <c r="C66" s="5" t="s">
        <v>77</v>
      </c>
      <c r="D66" s="1">
        <v>800000</v>
      </c>
      <c r="E66" s="1">
        <v>0</v>
      </c>
      <c r="F66" s="1">
        <v>800000</v>
      </c>
      <c r="G66" s="1">
        <v>181340.85</v>
      </c>
      <c r="H66" s="1">
        <v>164944.35</v>
      </c>
      <c r="I66" s="1">
        <v>618659.15</v>
      </c>
    </row>
    <row r="67" spans="1:9" ht="15" customHeight="1" outlineLevel="1" collapsed="1">
      <c r="A67" t="s">
        <v>47</v>
      </c>
      <c r="B67" s="6" t="s">
        <v>103</v>
      </c>
      <c r="C67" s="5"/>
      <c r="D67" s="1">
        <f t="shared" ref="D67:I67" si="7">SUBTOTAL(9,D66:D66)</f>
        <v>800000</v>
      </c>
      <c r="E67" s="1">
        <f t="shared" si="7"/>
        <v>0</v>
      </c>
      <c r="F67" s="1">
        <f t="shared" si="7"/>
        <v>800000</v>
      </c>
      <c r="G67" s="1">
        <f t="shared" si="7"/>
        <v>181340.85</v>
      </c>
      <c r="H67" s="1">
        <f t="shared" si="7"/>
        <v>164944.35</v>
      </c>
      <c r="I67" s="1">
        <f t="shared" si="7"/>
        <v>618659.15</v>
      </c>
    </row>
    <row r="68" spans="1:9" ht="15" hidden="1" customHeight="1" outlineLevel="2">
      <c r="B68" s="3" t="s">
        <v>78</v>
      </c>
      <c r="C68" s="5" t="s">
        <v>79</v>
      </c>
      <c r="D68" s="1">
        <v>50747840</v>
      </c>
      <c r="E68" s="1">
        <v>-31322840</v>
      </c>
      <c r="F68" s="1">
        <v>19425000</v>
      </c>
      <c r="G68" s="1">
        <v>6430828.5899999999</v>
      </c>
      <c r="H68" s="1">
        <v>6430828.5899999999</v>
      </c>
      <c r="I68" s="1">
        <v>12994171.41</v>
      </c>
    </row>
    <row r="69" spans="1:9" ht="15" hidden="1" customHeight="1" outlineLevel="2">
      <c r="B69" s="3" t="s">
        <v>78</v>
      </c>
      <c r="C69" s="5" t="s">
        <v>79</v>
      </c>
      <c r="D69" s="1">
        <v>2449207941</v>
      </c>
      <c r="E69" s="1">
        <v>-827438630.78999996</v>
      </c>
      <c r="F69" s="1">
        <v>1621769310.21</v>
      </c>
      <c r="G69" s="1">
        <v>32707430.210000001</v>
      </c>
      <c r="H69" s="1">
        <v>32631249.690000001</v>
      </c>
      <c r="I69" s="1">
        <v>1589061880</v>
      </c>
    </row>
    <row r="70" spans="1:9" ht="15" hidden="1" customHeight="1" outlineLevel="2">
      <c r="B70" s="3" t="s">
        <v>78</v>
      </c>
      <c r="C70" s="5" t="s">
        <v>79</v>
      </c>
      <c r="D70" s="1">
        <v>1520081939.8800001</v>
      </c>
      <c r="E70" s="1">
        <v>-1177607460</v>
      </c>
      <c r="F70" s="1">
        <v>342474479.88</v>
      </c>
      <c r="G70" s="1">
        <v>85618619.969999999</v>
      </c>
      <c r="H70" s="1">
        <v>85618619.969999999</v>
      </c>
      <c r="I70" s="1">
        <v>256855859.91</v>
      </c>
    </row>
    <row r="71" spans="1:9" ht="15" hidden="1" customHeight="1" outlineLevel="2">
      <c r="B71" s="3" t="s">
        <v>78</v>
      </c>
      <c r="C71" s="5" t="s">
        <v>79</v>
      </c>
      <c r="D71" s="1">
        <v>98252779.840000004</v>
      </c>
      <c r="E71" s="1">
        <v>0</v>
      </c>
      <c r="F71" s="1">
        <v>98252779.840000004</v>
      </c>
      <c r="G71" s="1">
        <v>12904833.140000001</v>
      </c>
      <c r="H71" s="1">
        <v>12904833.140000001</v>
      </c>
      <c r="I71" s="1">
        <v>85347946.700000003</v>
      </c>
    </row>
    <row r="72" spans="1:9" ht="15" hidden="1" customHeight="1" outlineLevel="2">
      <c r="B72" s="3" t="s">
        <v>78</v>
      </c>
      <c r="C72" s="5" t="s">
        <v>79</v>
      </c>
      <c r="D72" s="1">
        <v>127414972</v>
      </c>
      <c r="E72" s="1">
        <v>-292772</v>
      </c>
      <c r="F72" s="1">
        <v>127122200</v>
      </c>
      <c r="G72" s="1">
        <v>12077530.34</v>
      </c>
      <c r="H72" s="1">
        <v>12074366.18</v>
      </c>
      <c r="I72" s="1">
        <v>115044669.66</v>
      </c>
    </row>
    <row r="73" spans="1:9" ht="15" hidden="1" customHeight="1" outlineLevel="2">
      <c r="B73" s="3" t="s">
        <v>78</v>
      </c>
      <c r="C73" s="5" t="s">
        <v>79</v>
      </c>
      <c r="D73" s="1">
        <v>360699.92</v>
      </c>
      <c r="E73" s="1">
        <v>0</v>
      </c>
      <c r="F73" s="1">
        <v>360699.92</v>
      </c>
      <c r="G73" s="1">
        <v>5789.36</v>
      </c>
      <c r="H73" s="1">
        <v>837</v>
      </c>
      <c r="I73" s="1">
        <v>354910.56</v>
      </c>
    </row>
    <row r="74" spans="1:9" ht="15" hidden="1" customHeight="1" outlineLevel="2">
      <c r="B74" s="3" t="s">
        <v>78</v>
      </c>
      <c r="C74" s="5" t="s">
        <v>79</v>
      </c>
      <c r="D74" s="1">
        <v>2008669023.49</v>
      </c>
      <c r="E74" s="1">
        <v>-262046632</v>
      </c>
      <c r="F74" s="1">
        <v>1746622391.49</v>
      </c>
      <c r="G74" s="1">
        <v>3340967.76</v>
      </c>
      <c r="H74" s="1">
        <v>3293460.18</v>
      </c>
      <c r="I74" s="1">
        <v>1743281423.73</v>
      </c>
    </row>
    <row r="75" spans="1:9" ht="15" hidden="1" customHeight="1" outlineLevel="2">
      <c r="B75" s="3" t="s">
        <v>78</v>
      </c>
      <c r="C75" s="5" t="s">
        <v>79</v>
      </c>
      <c r="D75" s="1">
        <v>27275000</v>
      </c>
      <c r="E75" s="1">
        <v>0</v>
      </c>
      <c r="F75" s="1">
        <v>27275000</v>
      </c>
      <c r="G75" s="1">
        <v>0</v>
      </c>
      <c r="H75" s="1">
        <v>0</v>
      </c>
      <c r="I75" s="1">
        <v>27275000</v>
      </c>
    </row>
    <row r="76" spans="1:9" ht="15" hidden="1" customHeight="1" outlineLevel="2">
      <c r="B76" s="3" t="s">
        <v>78</v>
      </c>
      <c r="C76" s="5" t="s">
        <v>79</v>
      </c>
      <c r="D76" s="1">
        <v>48784402.549999997</v>
      </c>
      <c r="E76" s="1">
        <v>0</v>
      </c>
      <c r="F76" s="1">
        <v>48784402.549999997</v>
      </c>
      <c r="G76" s="1">
        <v>446000.01</v>
      </c>
      <c r="H76" s="1">
        <v>446000.01</v>
      </c>
      <c r="I76" s="1">
        <v>48338402.539999999</v>
      </c>
    </row>
    <row r="77" spans="1:9" ht="15" hidden="1" customHeight="1" outlineLevel="2">
      <c r="B77" s="3" t="s">
        <v>78</v>
      </c>
      <c r="C77" s="5" t="s">
        <v>79</v>
      </c>
      <c r="D77" s="1">
        <v>893967053.27999997</v>
      </c>
      <c r="E77" s="1">
        <v>0</v>
      </c>
      <c r="F77" s="1">
        <v>893967053.27999997</v>
      </c>
      <c r="G77" s="1">
        <v>0</v>
      </c>
      <c r="H77" s="1">
        <v>0</v>
      </c>
      <c r="I77" s="1">
        <v>893967053.27999997</v>
      </c>
    </row>
    <row r="78" spans="1:9" ht="15" hidden="1" customHeight="1" outlineLevel="2">
      <c r="B78" s="3" t="s">
        <v>78</v>
      </c>
      <c r="C78" s="5" t="s">
        <v>79</v>
      </c>
      <c r="D78" s="1">
        <v>51936255.890000001</v>
      </c>
      <c r="E78" s="1">
        <v>-6881103</v>
      </c>
      <c r="F78" s="1">
        <v>45055152.890000001</v>
      </c>
      <c r="G78" s="1">
        <v>0</v>
      </c>
      <c r="H78" s="1">
        <v>0</v>
      </c>
      <c r="I78" s="1">
        <v>45055152.890000001</v>
      </c>
    </row>
    <row r="79" spans="1:9" ht="15" hidden="1" customHeight="1" outlineLevel="2">
      <c r="B79" s="3" t="s">
        <v>78</v>
      </c>
      <c r="C79" s="5" t="s">
        <v>79</v>
      </c>
      <c r="D79" s="1">
        <v>119011234.51000001</v>
      </c>
      <c r="E79" s="1">
        <v>-107918950</v>
      </c>
      <c r="F79" s="1">
        <v>11092284.51</v>
      </c>
      <c r="G79" s="1">
        <v>5225.25</v>
      </c>
      <c r="H79" s="1">
        <v>4999.25</v>
      </c>
      <c r="I79" s="1">
        <v>11087059.26</v>
      </c>
    </row>
    <row r="80" spans="1:9" ht="15" hidden="1" customHeight="1" outlineLevel="2">
      <c r="B80" s="3" t="s">
        <v>78</v>
      </c>
      <c r="C80" s="5" t="s">
        <v>79</v>
      </c>
      <c r="D80" s="1">
        <v>13194566.810000001</v>
      </c>
      <c r="E80" s="1">
        <v>1117449</v>
      </c>
      <c r="F80" s="1">
        <v>14312015.810000001</v>
      </c>
      <c r="G80" s="1">
        <v>492765.77</v>
      </c>
      <c r="H80" s="1">
        <v>474015.94</v>
      </c>
      <c r="I80" s="1">
        <v>13819250.039999999</v>
      </c>
    </row>
    <row r="81" spans="1:9" ht="15" hidden="1" customHeight="1" outlineLevel="2">
      <c r="B81" s="3" t="s">
        <v>78</v>
      </c>
      <c r="C81" s="5" t="s">
        <v>79</v>
      </c>
      <c r="D81" s="1">
        <v>551015426.42999995</v>
      </c>
      <c r="E81" s="1">
        <v>2424067821.04</v>
      </c>
      <c r="F81" s="1">
        <v>2975083247.4699998</v>
      </c>
      <c r="G81" s="1">
        <v>33729014.289999999</v>
      </c>
      <c r="H81" s="1">
        <v>18708608.460000001</v>
      </c>
      <c r="I81" s="1">
        <v>2941354233.1799998</v>
      </c>
    </row>
    <row r="82" spans="1:9" ht="15" hidden="1" customHeight="1" outlineLevel="2">
      <c r="B82" s="3" t="s">
        <v>78</v>
      </c>
      <c r="C82" s="5" t="s">
        <v>79</v>
      </c>
      <c r="D82" s="1">
        <v>0</v>
      </c>
      <c r="E82" s="1">
        <v>0</v>
      </c>
      <c r="F82" s="1">
        <v>0</v>
      </c>
      <c r="G82" s="1">
        <v>80670990</v>
      </c>
      <c r="H82" s="1">
        <v>80670990</v>
      </c>
      <c r="I82" s="1">
        <v>-80670990</v>
      </c>
    </row>
    <row r="83" spans="1:9" ht="15" customHeight="1" outlineLevel="1" collapsed="1">
      <c r="A83" t="s">
        <v>48</v>
      </c>
      <c r="B83" s="6" t="s">
        <v>104</v>
      </c>
      <c r="C83" s="5"/>
      <c r="D83" s="1">
        <f t="shared" ref="D83:I83" si="8">SUBTOTAL(9,D68:D82)</f>
        <v>7959919135.6000013</v>
      </c>
      <c r="E83" s="1">
        <f t="shared" si="8"/>
        <v>11676882.25</v>
      </c>
      <c r="F83" s="1">
        <f t="shared" si="8"/>
        <v>7971596017.8500004</v>
      </c>
      <c r="G83" s="1">
        <f t="shared" si="8"/>
        <v>268429994.69</v>
      </c>
      <c r="H83" s="1">
        <f t="shared" si="8"/>
        <v>253258808.41</v>
      </c>
      <c r="I83" s="1">
        <f t="shared" si="8"/>
        <v>7703166023.1599998</v>
      </c>
    </row>
    <row r="84" spans="1:9" ht="15" hidden="1" customHeight="1" outlineLevel="2">
      <c r="B84" s="3" t="s">
        <v>80</v>
      </c>
      <c r="C84" s="5" t="s">
        <v>81</v>
      </c>
      <c r="D84" s="1">
        <v>782462.23</v>
      </c>
      <c r="E84" s="1">
        <v>0</v>
      </c>
      <c r="F84" s="1">
        <v>782462.23</v>
      </c>
      <c r="G84" s="1">
        <v>0</v>
      </c>
      <c r="H84" s="1">
        <v>0</v>
      </c>
      <c r="I84" s="1">
        <v>782462.23</v>
      </c>
    </row>
    <row r="85" spans="1:9" ht="15" hidden="1" customHeight="1" outlineLevel="2">
      <c r="B85" s="3" t="s">
        <v>80</v>
      </c>
      <c r="C85" s="5" t="s">
        <v>81</v>
      </c>
      <c r="D85" s="1">
        <v>4200000</v>
      </c>
      <c r="E85" s="1">
        <v>0</v>
      </c>
      <c r="F85" s="1">
        <v>4200000</v>
      </c>
      <c r="G85" s="1">
        <v>0</v>
      </c>
      <c r="H85" s="1">
        <v>0</v>
      </c>
      <c r="I85" s="1">
        <v>4200000</v>
      </c>
    </row>
    <row r="86" spans="1:9" ht="15" hidden="1" customHeight="1" outlineLevel="2">
      <c r="B86" s="3" t="s">
        <v>80</v>
      </c>
      <c r="C86" s="5" t="s">
        <v>81</v>
      </c>
      <c r="D86" s="1">
        <v>6000000</v>
      </c>
      <c r="E86" s="1">
        <v>1000000</v>
      </c>
      <c r="F86" s="1">
        <v>7000000</v>
      </c>
      <c r="G86" s="1">
        <v>6290871.1200000001</v>
      </c>
      <c r="H86" s="1">
        <v>6290871.1200000001</v>
      </c>
      <c r="I86" s="1">
        <v>709128.88</v>
      </c>
    </row>
    <row r="87" spans="1:9" ht="15" hidden="1" customHeight="1" outlineLevel="2">
      <c r="B87" s="3" t="s">
        <v>80</v>
      </c>
      <c r="C87" s="5" t="s">
        <v>81</v>
      </c>
      <c r="D87" s="1">
        <v>900000</v>
      </c>
      <c r="E87" s="1">
        <v>0</v>
      </c>
      <c r="F87" s="1">
        <v>900000</v>
      </c>
      <c r="G87" s="1">
        <v>196464.13</v>
      </c>
      <c r="H87" s="1">
        <v>196464.13</v>
      </c>
      <c r="I87" s="1">
        <v>703535.87</v>
      </c>
    </row>
    <row r="88" spans="1:9" ht="15" hidden="1" customHeight="1" outlineLevel="2">
      <c r="B88" s="3" t="s">
        <v>80</v>
      </c>
      <c r="C88" s="5" t="s">
        <v>81</v>
      </c>
      <c r="D88" s="1">
        <v>3600000</v>
      </c>
      <c r="E88" s="1">
        <v>0</v>
      </c>
      <c r="F88" s="1">
        <v>3600000</v>
      </c>
      <c r="G88" s="1">
        <v>0</v>
      </c>
      <c r="H88" s="1">
        <v>0</v>
      </c>
      <c r="I88" s="1">
        <v>3600000</v>
      </c>
    </row>
    <row r="89" spans="1:9" ht="15" hidden="1" customHeight="1" outlineLevel="2">
      <c r="B89" s="3" t="s">
        <v>80</v>
      </c>
      <c r="C89" s="5" t="s">
        <v>81</v>
      </c>
      <c r="D89" s="1">
        <v>1100000</v>
      </c>
      <c r="E89" s="1">
        <v>0</v>
      </c>
      <c r="F89" s="1">
        <v>1100000</v>
      </c>
      <c r="G89" s="1">
        <v>0</v>
      </c>
      <c r="H89" s="1">
        <v>0</v>
      </c>
      <c r="I89" s="1">
        <v>1100000</v>
      </c>
    </row>
    <row r="90" spans="1:9" ht="15" hidden="1" customHeight="1" outlineLevel="2">
      <c r="B90" s="3" t="s">
        <v>80</v>
      </c>
      <c r="C90" s="5" t="s">
        <v>81</v>
      </c>
      <c r="D90" s="1">
        <v>5100000</v>
      </c>
      <c r="E90" s="1">
        <v>0</v>
      </c>
      <c r="F90" s="1">
        <v>5100000</v>
      </c>
      <c r="G90" s="1">
        <v>0</v>
      </c>
      <c r="H90" s="1">
        <v>0</v>
      </c>
      <c r="I90" s="1">
        <v>5100000</v>
      </c>
    </row>
    <row r="91" spans="1:9" ht="15" hidden="1" customHeight="1" outlineLevel="2">
      <c r="B91" s="3" t="s">
        <v>80</v>
      </c>
      <c r="C91" s="5" t="s">
        <v>81</v>
      </c>
      <c r="D91" s="1">
        <v>10001000</v>
      </c>
      <c r="E91" s="1">
        <v>0</v>
      </c>
      <c r="F91" s="1">
        <v>10001000</v>
      </c>
      <c r="G91" s="1">
        <v>627489.5</v>
      </c>
      <c r="H91" s="1">
        <v>627489.5</v>
      </c>
      <c r="I91" s="1">
        <v>9373510.5</v>
      </c>
    </row>
    <row r="92" spans="1:9" ht="15" hidden="1" customHeight="1" outlineLevel="2">
      <c r="B92" s="3" t="s">
        <v>80</v>
      </c>
      <c r="C92" s="5" t="s">
        <v>81</v>
      </c>
      <c r="D92" s="1">
        <v>300000</v>
      </c>
      <c r="E92" s="1">
        <v>0</v>
      </c>
      <c r="F92" s="1">
        <v>300000</v>
      </c>
      <c r="G92" s="1">
        <v>0</v>
      </c>
      <c r="H92" s="1">
        <v>0</v>
      </c>
      <c r="I92" s="1">
        <v>300000</v>
      </c>
    </row>
    <row r="93" spans="1:9" ht="15" hidden="1" customHeight="1" outlineLevel="2">
      <c r="B93" s="3" t="s">
        <v>80</v>
      </c>
      <c r="C93" s="5" t="s">
        <v>81</v>
      </c>
      <c r="D93" s="1">
        <v>129182274.83</v>
      </c>
      <c r="E93" s="1">
        <v>-123392726</v>
      </c>
      <c r="F93" s="1">
        <v>5789548.8300000001</v>
      </c>
      <c r="G93" s="1">
        <v>838756.53</v>
      </c>
      <c r="H93" s="1">
        <v>730232.88</v>
      </c>
      <c r="I93" s="1">
        <v>4950792.3</v>
      </c>
    </row>
    <row r="94" spans="1:9" ht="15" hidden="1" customHeight="1" outlineLevel="2">
      <c r="B94" s="3" t="s">
        <v>80</v>
      </c>
      <c r="C94" s="5" t="s">
        <v>81</v>
      </c>
      <c r="D94" s="1">
        <v>64282802.189999998</v>
      </c>
      <c r="E94" s="1">
        <v>-38069515</v>
      </c>
      <c r="F94" s="1">
        <v>26213287.190000001</v>
      </c>
      <c r="G94" s="1">
        <v>8759215.5</v>
      </c>
      <c r="H94" s="1">
        <v>8325543.79</v>
      </c>
      <c r="I94" s="1">
        <v>17454071.690000001</v>
      </c>
    </row>
    <row r="95" spans="1:9" ht="15" hidden="1" customHeight="1" outlineLevel="2">
      <c r="B95" s="3" t="s">
        <v>80</v>
      </c>
      <c r="C95" s="5" t="s">
        <v>81</v>
      </c>
      <c r="D95" s="1">
        <v>26154000</v>
      </c>
      <c r="E95" s="1">
        <v>-830000</v>
      </c>
      <c r="F95" s="1">
        <v>25324000</v>
      </c>
      <c r="G95" s="1">
        <v>2198561.4500000002</v>
      </c>
      <c r="H95" s="1">
        <v>0</v>
      </c>
      <c r="I95" s="1">
        <v>23125438.550000001</v>
      </c>
    </row>
    <row r="96" spans="1:9" ht="15" hidden="1" customHeight="1" outlineLevel="2">
      <c r="B96" s="3" t="s">
        <v>80</v>
      </c>
      <c r="C96" s="5" t="s">
        <v>81</v>
      </c>
      <c r="D96" s="1">
        <v>500046</v>
      </c>
      <c r="E96" s="1">
        <v>0</v>
      </c>
      <c r="F96" s="1">
        <v>500046</v>
      </c>
      <c r="G96" s="1">
        <v>24448.82</v>
      </c>
      <c r="H96" s="1">
        <v>0</v>
      </c>
      <c r="I96" s="1">
        <v>475597.18</v>
      </c>
    </row>
    <row r="97" spans="1:9" ht="15" hidden="1" customHeight="1" outlineLevel="2">
      <c r="B97" s="3" t="s">
        <v>80</v>
      </c>
      <c r="C97" s="5" t="s">
        <v>81</v>
      </c>
      <c r="D97" s="1">
        <v>267304670.69999999</v>
      </c>
      <c r="E97" s="1">
        <v>-109077303</v>
      </c>
      <c r="F97" s="1">
        <v>158227367.69999999</v>
      </c>
      <c r="G97" s="1">
        <v>11601069.07</v>
      </c>
      <c r="H97" s="1">
        <v>11601069.07</v>
      </c>
      <c r="I97" s="1">
        <v>146626298.63</v>
      </c>
    </row>
    <row r="98" spans="1:9" ht="15" hidden="1" customHeight="1" outlineLevel="2">
      <c r="B98" s="3" t="s">
        <v>80</v>
      </c>
      <c r="C98" s="5" t="s">
        <v>81</v>
      </c>
      <c r="D98" s="1">
        <v>200000</v>
      </c>
      <c r="E98" s="1">
        <v>278590222.42000002</v>
      </c>
      <c r="F98" s="1">
        <v>278790222.42000002</v>
      </c>
      <c r="G98" s="1">
        <v>53166402.75</v>
      </c>
      <c r="H98" s="1">
        <v>53166402.75</v>
      </c>
      <c r="I98" s="1">
        <v>225623819.66999999</v>
      </c>
    </row>
    <row r="99" spans="1:9" ht="15" customHeight="1" outlineLevel="1" collapsed="1">
      <c r="A99" t="s">
        <v>50</v>
      </c>
      <c r="B99" s="6" t="s">
        <v>105</v>
      </c>
      <c r="C99" s="5"/>
      <c r="D99" s="1">
        <f t="shared" ref="D99:I99" si="9">SUBTOTAL(9,D84:D98)</f>
        <v>519607255.94999999</v>
      </c>
      <c r="E99" s="1">
        <f t="shared" si="9"/>
        <v>8220678.4200000167</v>
      </c>
      <c r="F99" s="1">
        <f t="shared" si="9"/>
        <v>527827934.37</v>
      </c>
      <c r="G99" s="1">
        <f t="shared" si="9"/>
        <v>83703278.870000005</v>
      </c>
      <c r="H99" s="1">
        <f t="shared" si="9"/>
        <v>80938073.24000001</v>
      </c>
      <c r="I99" s="1">
        <f t="shared" si="9"/>
        <v>444124655.5</v>
      </c>
    </row>
    <row r="100" spans="1:9" ht="15" hidden="1" customHeight="1" outlineLevel="2">
      <c r="B100" s="3" t="s">
        <v>82</v>
      </c>
      <c r="C100" s="5" t="s">
        <v>83</v>
      </c>
      <c r="D100" s="1">
        <v>55652135.280000001</v>
      </c>
      <c r="E100" s="1">
        <v>-7123649</v>
      </c>
      <c r="F100" s="1">
        <v>48528486.280000001</v>
      </c>
      <c r="G100" s="1">
        <v>5483694.9500000002</v>
      </c>
      <c r="H100" s="1">
        <v>4565543.79</v>
      </c>
      <c r="I100" s="1">
        <v>43044791.329999998</v>
      </c>
    </row>
    <row r="101" spans="1:9" ht="15" hidden="1" customHeight="1" outlineLevel="2">
      <c r="B101" s="3" t="s">
        <v>82</v>
      </c>
      <c r="C101" s="5" t="s">
        <v>83</v>
      </c>
      <c r="D101" s="1">
        <v>269492362.83999997</v>
      </c>
      <c r="E101" s="1">
        <v>-35921976</v>
      </c>
      <c r="F101" s="1">
        <v>233570386.84</v>
      </c>
      <c r="G101" s="1">
        <v>15254845.98</v>
      </c>
      <c r="H101" s="1">
        <v>14422913.460000001</v>
      </c>
      <c r="I101" s="1">
        <v>218315540.86000001</v>
      </c>
    </row>
    <row r="102" spans="1:9" ht="15" hidden="1" customHeight="1" outlineLevel="2">
      <c r="B102" s="3" t="s">
        <v>82</v>
      </c>
      <c r="C102" s="5" t="s">
        <v>83</v>
      </c>
      <c r="D102" s="1">
        <v>88058291.040000007</v>
      </c>
      <c r="E102" s="1">
        <v>-5737031</v>
      </c>
      <c r="F102" s="1">
        <v>82321260.040000007</v>
      </c>
      <c r="G102" s="1">
        <v>20296858.039999999</v>
      </c>
      <c r="H102" s="1">
        <v>20293159.73</v>
      </c>
      <c r="I102" s="1">
        <v>62024402</v>
      </c>
    </row>
    <row r="103" spans="1:9" ht="15" hidden="1" customHeight="1" outlineLevel="2">
      <c r="B103" s="3" t="s">
        <v>82</v>
      </c>
      <c r="C103" s="5" t="s">
        <v>83</v>
      </c>
      <c r="D103" s="1">
        <v>190990815.41</v>
      </c>
      <c r="E103" s="1">
        <v>-71691364.599999994</v>
      </c>
      <c r="F103" s="1">
        <v>119299450.81</v>
      </c>
      <c r="G103" s="1">
        <v>16417299.32</v>
      </c>
      <c r="H103" s="1">
        <v>12933336.16</v>
      </c>
      <c r="I103" s="1">
        <v>102882151.48999999</v>
      </c>
    </row>
    <row r="104" spans="1:9" ht="15" hidden="1" customHeight="1" outlineLevel="2">
      <c r="B104" s="3" t="s">
        <v>82</v>
      </c>
      <c r="C104" s="5" t="s">
        <v>83</v>
      </c>
      <c r="D104" s="1">
        <v>86056791.810000002</v>
      </c>
      <c r="E104" s="1">
        <v>-25504571</v>
      </c>
      <c r="F104" s="1">
        <v>60552220.810000002</v>
      </c>
      <c r="G104" s="1">
        <v>4726092.4400000004</v>
      </c>
      <c r="H104" s="1">
        <v>3949011.33</v>
      </c>
      <c r="I104" s="1">
        <v>55826128.369999997</v>
      </c>
    </row>
    <row r="105" spans="1:9" ht="15" hidden="1" customHeight="1" outlineLevel="2">
      <c r="B105" s="3" t="s">
        <v>82</v>
      </c>
      <c r="C105" s="5" t="s">
        <v>83</v>
      </c>
      <c r="D105" s="1">
        <v>37119519.740000002</v>
      </c>
      <c r="E105" s="1">
        <v>-13556966</v>
      </c>
      <c r="F105" s="1">
        <v>23562553.739999998</v>
      </c>
      <c r="G105" s="1">
        <v>1069381.8</v>
      </c>
      <c r="H105" s="1">
        <v>895321.15</v>
      </c>
      <c r="I105" s="1">
        <v>22493171.940000001</v>
      </c>
    </row>
    <row r="106" spans="1:9" ht="15" hidden="1" customHeight="1" outlineLevel="2">
      <c r="B106" s="3" t="s">
        <v>82</v>
      </c>
      <c r="C106" s="5" t="s">
        <v>83</v>
      </c>
      <c r="D106" s="1">
        <v>47264462.740000002</v>
      </c>
      <c r="E106" s="1">
        <v>10829061</v>
      </c>
      <c r="F106" s="1">
        <v>58093523.740000002</v>
      </c>
      <c r="G106" s="1">
        <v>1810251.28</v>
      </c>
      <c r="H106" s="1">
        <v>1390525.32</v>
      </c>
      <c r="I106" s="1">
        <v>56283272.460000001</v>
      </c>
    </row>
    <row r="107" spans="1:9" ht="15" hidden="1" customHeight="1" outlineLevel="2">
      <c r="B107" s="3" t="s">
        <v>82</v>
      </c>
      <c r="C107" s="5" t="s">
        <v>83</v>
      </c>
      <c r="D107" s="1">
        <v>5161702.91</v>
      </c>
      <c r="E107" s="1">
        <v>-142765</v>
      </c>
      <c r="F107" s="1">
        <v>5018937.91</v>
      </c>
      <c r="G107" s="1">
        <v>64538.96</v>
      </c>
      <c r="H107" s="1">
        <v>12763.6</v>
      </c>
      <c r="I107" s="1">
        <v>4954398.95</v>
      </c>
    </row>
    <row r="108" spans="1:9" ht="15" hidden="1" customHeight="1" outlineLevel="2">
      <c r="B108" s="3" t="s">
        <v>82</v>
      </c>
      <c r="C108" s="5" t="s">
        <v>83</v>
      </c>
      <c r="D108" s="1">
        <v>7192132</v>
      </c>
      <c r="E108" s="1">
        <v>0</v>
      </c>
      <c r="F108" s="1">
        <v>7192132</v>
      </c>
      <c r="G108" s="1">
        <v>599344.34</v>
      </c>
      <c r="H108" s="1">
        <v>599344.34</v>
      </c>
      <c r="I108" s="1">
        <v>6592787.6600000001</v>
      </c>
    </row>
    <row r="109" spans="1:9" ht="15" hidden="1" customHeight="1" outlineLevel="2">
      <c r="B109" s="3" t="s">
        <v>82</v>
      </c>
      <c r="C109" s="5" t="s">
        <v>83</v>
      </c>
      <c r="D109" s="1">
        <v>914995363.71000004</v>
      </c>
      <c r="E109" s="1">
        <v>-76289250.579999998</v>
      </c>
      <c r="F109" s="1">
        <v>838706113.13</v>
      </c>
      <c r="G109" s="1">
        <v>84714886.310000002</v>
      </c>
      <c r="H109" s="1">
        <v>84176857.340000004</v>
      </c>
      <c r="I109" s="1">
        <v>753991226.82000005</v>
      </c>
    </row>
    <row r="110" spans="1:9" ht="15" hidden="1" customHeight="1" outlineLevel="2">
      <c r="B110" s="3" t="s">
        <v>82</v>
      </c>
      <c r="C110" s="5" t="s">
        <v>83</v>
      </c>
      <c r="D110" s="1">
        <v>255091567</v>
      </c>
      <c r="E110" s="1">
        <v>0</v>
      </c>
      <c r="F110" s="1">
        <v>255091567</v>
      </c>
      <c r="G110" s="1">
        <v>53697891.75</v>
      </c>
      <c r="H110" s="1">
        <v>53697891.75</v>
      </c>
      <c r="I110" s="1">
        <v>201393675.25</v>
      </c>
    </row>
    <row r="111" spans="1:9" ht="15" hidden="1" customHeight="1" outlineLevel="2">
      <c r="B111" s="3" t="s">
        <v>82</v>
      </c>
      <c r="C111" s="5" t="s">
        <v>83</v>
      </c>
      <c r="D111" s="1">
        <v>65639652.960000001</v>
      </c>
      <c r="E111" s="1">
        <v>252385</v>
      </c>
      <c r="F111" s="1">
        <v>65892037.960000001</v>
      </c>
      <c r="G111" s="1">
        <v>10463019.949999999</v>
      </c>
      <c r="H111" s="1">
        <v>10425307.73</v>
      </c>
      <c r="I111" s="1">
        <v>55429018.009999998</v>
      </c>
    </row>
    <row r="112" spans="1:9" ht="15" hidden="1" customHeight="1" outlineLevel="2">
      <c r="B112" s="3" t="s">
        <v>82</v>
      </c>
      <c r="C112" s="5" t="s">
        <v>83</v>
      </c>
      <c r="D112" s="1">
        <v>617609459.33000004</v>
      </c>
      <c r="E112" s="1">
        <v>-15211872.800000001</v>
      </c>
      <c r="F112" s="1">
        <v>602397586.52999997</v>
      </c>
      <c r="G112" s="1">
        <v>82579681.599999994</v>
      </c>
      <c r="H112" s="1">
        <v>77156813.269999996</v>
      </c>
      <c r="I112" s="1">
        <v>519817904.93000001</v>
      </c>
    </row>
    <row r="113" spans="1:9" ht="15" hidden="1" customHeight="1" outlineLevel="2">
      <c r="B113" s="3" t="s">
        <v>82</v>
      </c>
      <c r="C113" s="5" t="s">
        <v>83</v>
      </c>
      <c r="D113" s="1">
        <v>192764614.13</v>
      </c>
      <c r="E113" s="1">
        <v>-110626244.56999999</v>
      </c>
      <c r="F113" s="1">
        <v>82138369.560000002</v>
      </c>
      <c r="G113" s="1">
        <v>31491491.530000001</v>
      </c>
      <c r="H113" s="1">
        <v>31091775.719999999</v>
      </c>
      <c r="I113" s="1">
        <v>50646878.030000001</v>
      </c>
    </row>
    <row r="114" spans="1:9" ht="15" hidden="1" customHeight="1" outlineLevel="2">
      <c r="B114" s="3" t="s">
        <v>82</v>
      </c>
      <c r="C114" s="5" t="s">
        <v>83</v>
      </c>
      <c r="D114" s="1">
        <v>2073746997.46</v>
      </c>
      <c r="E114" s="1">
        <v>-498679419.55000001</v>
      </c>
      <c r="F114" s="1">
        <v>1575067577.9100001</v>
      </c>
      <c r="G114" s="1">
        <v>318501079.97000003</v>
      </c>
      <c r="H114" s="1">
        <v>304665989</v>
      </c>
      <c r="I114" s="1">
        <v>1256566497.9400001</v>
      </c>
    </row>
    <row r="115" spans="1:9" ht="15" hidden="1" customHeight="1" outlineLevel="2">
      <c r="B115" s="3" t="s">
        <v>82</v>
      </c>
      <c r="C115" s="5" t="s">
        <v>83</v>
      </c>
      <c r="D115" s="1">
        <v>2936423</v>
      </c>
      <c r="E115" s="1">
        <v>0</v>
      </c>
      <c r="F115" s="1">
        <v>2936423</v>
      </c>
      <c r="G115" s="1">
        <v>734105.76</v>
      </c>
      <c r="H115" s="1">
        <v>734105.76</v>
      </c>
      <c r="I115" s="1">
        <v>2202317.2400000002</v>
      </c>
    </row>
    <row r="116" spans="1:9" ht="15" hidden="1" customHeight="1" outlineLevel="2">
      <c r="B116" s="3" t="s">
        <v>82</v>
      </c>
      <c r="C116" s="5" t="s">
        <v>83</v>
      </c>
      <c r="D116" s="1">
        <v>16573619.970000001</v>
      </c>
      <c r="E116" s="1">
        <v>1009230011.61</v>
      </c>
      <c r="F116" s="1">
        <v>1025803631.58</v>
      </c>
      <c r="G116" s="1">
        <v>374326387.75</v>
      </c>
      <c r="H116" s="1">
        <v>355849646.80000001</v>
      </c>
      <c r="I116" s="1">
        <v>651477243.83000004</v>
      </c>
    </row>
    <row r="117" spans="1:9" ht="15" customHeight="1" outlineLevel="1" collapsed="1">
      <c r="A117" t="s">
        <v>51</v>
      </c>
      <c r="B117" s="6" t="s">
        <v>106</v>
      </c>
      <c r="C117" s="5"/>
      <c r="D117" s="1">
        <f t="shared" ref="D117:I117" si="10">SUBTOTAL(9,D100:D116)</f>
        <v>4926345911.3300009</v>
      </c>
      <c r="E117" s="1">
        <f t="shared" si="10"/>
        <v>159826347.50999999</v>
      </c>
      <c r="F117" s="1">
        <f t="shared" si="10"/>
        <v>5086172258.8400002</v>
      </c>
      <c r="G117" s="1">
        <f t="shared" si="10"/>
        <v>1022230851.73</v>
      </c>
      <c r="H117" s="1">
        <f t="shared" si="10"/>
        <v>976860306.25</v>
      </c>
      <c r="I117" s="1">
        <f t="shared" si="10"/>
        <v>4063941407.1100001</v>
      </c>
    </row>
    <row r="118" spans="1:9" ht="15" hidden="1" customHeight="1" outlineLevel="2">
      <c r="B118" s="3" t="s">
        <v>84</v>
      </c>
      <c r="C118" s="5" t="s">
        <v>85</v>
      </c>
      <c r="D118" s="1">
        <v>58462418</v>
      </c>
      <c r="E118" s="1">
        <v>0</v>
      </c>
      <c r="F118" s="1">
        <v>58462418</v>
      </c>
      <c r="G118" s="1">
        <v>0</v>
      </c>
      <c r="H118" s="1">
        <v>0</v>
      </c>
      <c r="I118" s="1">
        <v>58462418</v>
      </c>
    </row>
    <row r="119" spans="1:9" ht="15" customHeight="1" outlineLevel="1" collapsed="1">
      <c r="A119" t="s">
        <v>52</v>
      </c>
      <c r="B119" s="6" t="s">
        <v>107</v>
      </c>
      <c r="C119" s="5"/>
      <c r="D119" s="1">
        <f t="shared" ref="D119:I119" si="11">SUBTOTAL(9,D118:D118)</f>
        <v>58462418</v>
      </c>
      <c r="E119" s="1">
        <f t="shared" si="11"/>
        <v>0</v>
      </c>
      <c r="F119" s="1">
        <f t="shared" si="11"/>
        <v>58462418</v>
      </c>
      <c r="G119" s="1">
        <f t="shared" si="11"/>
        <v>0</v>
      </c>
      <c r="H119" s="1">
        <f t="shared" si="11"/>
        <v>0</v>
      </c>
      <c r="I119" s="1">
        <f t="shared" si="11"/>
        <v>58462418</v>
      </c>
    </row>
    <row r="120" spans="1:9" ht="15" hidden="1" customHeight="1" outlineLevel="2">
      <c r="B120" s="3" t="s">
        <v>86</v>
      </c>
      <c r="C120" s="5" t="s">
        <v>87</v>
      </c>
      <c r="D120" s="1">
        <v>426870</v>
      </c>
      <c r="E120" s="1">
        <v>0</v>
      </c>
      <c r="F120" s="1">
        <v>426870</v>
      </c>
      <c r="G120" s="1">
        <v>106717.5</v>
      </c>
      <c r="H120" s="1">
        <v>106717.5</v>
      </c>
      <c r="I120" s="1">
        <v>320152.5</v>
      </c>
    </row>
    <row r="121" spans="1:9" ht="15" hidden="1" customHeight="1" outlineLevel="2">
      <c r="B121" s="3" t="s">
        <v>86</v>
      </c>
      <c r="C121" s="5" t="s">
        <v>87</v>
      </c>
      <c r="D121" s="1">
        <v>34137472.289999999</v>
      </c>
      <c r="E121" s="1">
        <v>-6965688</v>
      </c>
      <c r="F121" s="1">
        <v>27171784.289999999</v>
      </c>
      <c r="G121" s="1">
        <v>5564555.0899999999</v>
      </c>
      <c r="H121" s="1">
        <v>5542175.8700000001</v>
      </c>
      <c r="I121" s="1">
        <v>21607229.199999999</v>
      </c>
    </row>
    <row r="122" spans="1:9" ht="15" hidden="1" customHeight="1" outlineLevel="2">
      <c r="B122" s="3" t="s">
        <v>86</v>
      </c>
      <c r="C122" s="5" t="s">
        <v>87</v>
      </c>
      <c r="D122" s="1">
        <v>2965688.34</v>
      </c>
      <c r="E122" s="1">
        <v>0</v>
      </c>
      <c r="F122" s="1">
        <v>2965688.34</v>
      </c>
      <c r="G122" s="1">
        <v>631313.18999999994</v>
      </c>
      <c r="H122" s="1">
        <v>631313.18999999994</v>
      </c>
      <c r="I122" s="1">
        <v>2334375.15</v>
      </c>
    </row>
    <row r="123" spans="1:9" ht="15" hidden="1" customHeight="1" outlineLevel="2">
      <c r="B123" s="3" t="s">
        <v>86</v>
      </c>
      <c r="C123" s="5" t="s">
        <v>87</v>
      </c>
      <c r="D123" s="1">
        <v>371086995</v>
      </c>
      <c r="E123" s="1">
        <v>-73876866</v>
      </c>
      <c r="F123" s="1">
        <v>297210129</v>
      </c>
      <c r="G123" s="1">
        <v>74290757.239999995</v>
      </c>
      <c r="H123" s="1">
        <v>74290032.239999995</v>
      </c>
      <c r="I123" s="1">
        <v>222919371.75999999</v>
      </c>
    </row>
    <row r="124" spans="1:9" ht="15" hidden="1" customHeight="1" outlineLevel="2">
      <c r="B124" s="3" t="s">
        <v>86</v>
      </c>
      <c r="C124" s="5" t="s">
        <v>87</v>
      </c>
      <c r="D124" s="1">
        <v>62874449.659999996</v>
      </c>
      <c r="E124" s="1">
        <v>82521175</v>
      </c>
      <c r="F124" s="1">
        <v>145395624.66</v>
      </c>
      <c r="G124" s="1">
        <v>27590939.039999999</v>
      </c>
      <c r="H124" s="1">
        <v>27532838.530000001</v>
      </c>
      <c r="I124" s="1">
        <v>117804685.62</v>
      </c>
    </row>
    <row r="125" spans="1:9" ht="15" customHeight="1" outlineLevel="1" collapsed="1">
      <c r="A125" t="s">
        <v>53</v>
      </c>
      <c r="B125" s="6" t="s">
        <v>108</v>
      </c>
      <c r="C125" s="5"/>
      <c r="D125" s="1">
        <f t="shared" ref="D125:I125" si="12">SUBTOTAL(9,D120:D124)</f>
        <v>471491475.28999996</v>
      </c>
      <c r="E125" s="1">
        <f t="shared" si="12"/>
        <v>1678621</v>
      </c>
      <c r="F125" s="1">
        <f t="shared" si="12"/>
        <v>473170096.28999996</v>
      </c>
      <c r="G125" s="1">
        <f t="shared" si="12"/>
        <v>108184282.06</v>
      </c>
      <c r="H125" s="1">
        <f t="shared" si="12"/>
        <v>108103077.33</v>
      </c>
      <c r="I125" s="1">
        <f t="shared" si="12"/>
        <v>364985814.23000002</v>
      </c>
    </row>
    <row r="126" spans="1:9" ht="15" hidden="1" customHeight="1" outlineLevel="2">
      <c r="B126" s="3" t="s">
        <v>88</v>
      </c>
      <c r="C126" s="5" t="s">
        <v>89</v>
      </c>
      <c r="D126" s="1">
        <v>150184724.22</v>
      </c>
      <c r="E126" s="1">
        <v>-49696272</v>
      </c>
      <c r="F126" s="1">
        <v>100488452.22</v>
      </c>
      <c r="G126" s="1">
        <v>17485103.059999999</v>
      </c>
      <c r="H126" s="1">
        <v>17485103.059999999</v>
      </c>
      <c r="I126" s="1">
        <v>83003349.159999996</v>
      </c>
    </row>
    <row r="127" spans="1:9" ht="15" hidden="1" customHeight="1" outlineLevel="2">
      <c r="B127" s="3" t="s">
        <v>88</v>
      </c>
      <c r="C127" s="5" t="s">
        <v>89</v>
      </c>
      <c r="D127" s="1">
        <v>21017746</v>
      </c>
      <c r="E127" s="1">
        <v>-10706986</v>
      </c>
      <c r="F127" s="1">
        <v>10310760</v>
      </c>
      <c r="G127" s="1">
        <v>870.89</v>
      </c>
      <c r="H127" s="1">
        <v>870.89</v>
      </c>
      <c r="I127" s="1">
        <v>10309889.109999999</v>
      </c>
    </row>
    <row r="128" spans="1:9" ht="15" hidden="1" customHeight="1" outlineLevel="2">
      <c r="B128" s="3" t="s">
        <v>88</v>
      </c>
      <c r="C128" s="5" t="s">
        <v>89</v>
      </c>
      <c r="D128" s="1">
        <v>200000000</v>
      </c>
      <c r="E128" s="1">
        <v>0</v>
      </c>
      <c r="F128" s="1">
        <v>200000000</v>
      </c>
      <c r="G128" s="1">
        <v>0</v>
      </c>
      <c r="H128" s="1">
        <v>0</v>
      </c>
      <c r="I128" s="1">
        <v>200000000</v>
      </c>
    </row>
    <row r="129" spans="1:9" ht="15" hidden="1" customHeight="1" outlineLevel="2">
      <c r="B129" s="3" t="s">
        <v>88</v>
      </c>
      <c r="C129" s="5" t="s">
        <v>89</v>
      </c>
      <c r="D129" s="1">
        <v>61500</v>
      </c>
      <c r="E129" s="1">
        <v>0</v>
      </c>
      <c r="F129" s="1">
        <v>61500</v>
      </c>
      <c r="G129" s="1">
        <v>0</v>
      </c>
      <c r="H129" s="1">
        <v>0</v>
      </c>
      <c r="I129" s="1">
        <v>61500</v>
      </c>
    </row>
    <row r="130" spans="1:9" ht="15" hidden="1" customHeight="1" outlineLevel="2">
      <c r="B130" s="3" t="s">
        <v>88</v>
      </c>
      <c r="C130" s="5" t="s">
        <v>89</v>
      </c>
      <c r="D130" s="1">
        <v>48770696.390000001</v>
      </c>
      <c r="E130" s="1">
        <v>-6975598</v>
      </c>
      <c r="F130" s="1">
        <v>41795098.390000001</v>
      </c>
      <c r="G130" s="1">
        <v>20197.73</v>
      </c>
      <c r="H130" s="1">
        <v>12930.82</v>
      </c>
      <c r="I130" s="1">
        <v>41774900.659999996</v>
      </c>
    </row>
    <row r="131" spans="1:9" ht="15" hidden="1" customHeight="1" outlineLevel="2">
      <c r="B131" s="3" t="s">
        <v>88</v>
      </c>
      <c r="C131" s="5" t="s">
        <v>89</v>
      </c>
      <c r="D131" s="1">
        <v>7200155.6500000004</v>
      </c>
      <c r="E131" s="1">
        <v>0</v>
      </c>
      <c r="F131" s="1">
        <v>7200155.6500000004</v>
      </c>
      <c r="G131" s="1">
        <v>1338890.31</v>
      </c>
      <c r="H131" s="1">
        <v>1338890.31</v>
      </c>
      <c r="I131" s="1">
        <v>5861265.3399999999</v>
      </c>
    </row>
    <row r="132" spans="1:9" ht="15" hidden="1" customHeight="1" outlineLevel="2">
      <c r="B132" s="3" t="s">
        <v>88</v>
      </c>
      <c r="C132" s="5" t="s">
        <v>89</v>
      </c>
      <c r="D132" s="1">
        <v>972464341</v>
      </c>
      <c r="E132" s="1">
        <v>-25702377</v>
      </c>
      <c r="F132" s="1">
        <v>946761964</v>
      </c>
      <c r="G132" s="1">
        <v>409661.12</v>
      </c>
      <c r="H132" s="1">
        <v>325000</v>
      </c>
      <c r="I132" s="1">
        <v>946352302.88</v>
      </c>
    </row>
    <row r="133" spans="1:9" ht="15" hidden="1" customHeight="1" outlineLevel="2">
      <c r="B133" s="3" t="s">
        <v>88</v>
      </c>
      <c r="C133" s="5" t="s">
        <v>89</v>
      </c>
      <c r="D133" s="1">
        <v>21865651.449999999</v>
      </c>
      <c r="E133" s="1">
        <v>0</v>
      </c>
      <c r="F133" s="1">
        <v>21865651.449999999</v>
      </c>
      <c r="G133" s="1">
        <v>3902172</v>
      </c>
      <c r="H133" s="1">
        <v>3902172</v>
      </c>
      <c r="I133" s="1">
        <v>17963479.449999999</v>
      </c>
    </row>
    <row r="134" spans="1:9" ht="15" hidden="1" customHeight="1" outlineLevel="2">
      <c r="B134" s="3" t="s">
        <v>88</v>
      </c>
      <c r="C134" s="5" t="s">
        <v>89</v>
      </c>
      <c r="D134" s="1">
        <v>11597517</v>
      </c>
      <c r="E134" s="1">
        <v>-7222124</v>
      </c>
      <c r="F134" s="1">
        <v>4375393</v>
      </c>
      <c r="G134" s="1">
        <v>904252.05</v>
      </c>
      <c r="H134" s="1">
        <v>891758.85</v>
      </c>
      <c r="I134" s="1">
        <v>3471140.95</v>
      </c>
    </row>
    <row r="135" spans="1:9" ht="15" hidden="1" customHeight="1" outlineLevel="2">
      <c r="B135" s="3" t="s">
        <v>88</v>
      </c>
      <c r="C135" s="5" t="s">
        <v>89</v>
      </c>
      <c r="D135" s="1">
        <v>483860972.14999998</v>
      </c>
      <c r="E135" s="1">
        <v>-111512240</v>
      </c>
      <c r="F135" s="1">
        <v>372348732.14999998</v>
      </c>
      <c r="G135" s="1">
        <v>677068.68</v>
      </c>
      <c r="H135" s="1">
        <v>369128.34</v>
      </c>
      <c r="I135" s="1">
        <v>371671663.47000003</v>
      </c>
    </row>
    <row r="136" spans="1:9" ht="15" hidden="1" customHeight="1" outlineLevel="2">
      <c r="B136" s="3" t="s">
        <v>88</v>
      </c>
      <c r="C136" s="5" t="s">
        <v>89</v>
      </c>
      <c r="D136" s="1">
        <v>587120476.16999996</v>
      </c>
      <c r="E136" s="1">
        <v>-377092898</v>
      </c>
      <c r="F136" s="1">
        <v>210027578.16999999</v>
      </c>
      <c r="G136" s="1">
        <v>25388216.73</v>
      </c>
      <c r="H136" s="1">
        <v>25366000.73</v>
      </c>
      <c r="I136" s="1">
        <v>184639361.44</v>
      </c>
    </row>
    <row r="137" spans="1:9" ht="15" hidden="1" customHeight="1" outlineLevel="2">
      <c r="B137" s="3" t="s">
        <v>88</v>
      </c>
      <c r="C137" s="5" t="s">
        <v>89</v>
      </c>
      <c r="D137" s="1">
        <v>65016739.200000003</v>
      </c>
      <c r="E137" s="1">
        <v>14956569</v>
      </c>
      <c r="F137" s="1">
        <v>79973308.200000003</v>
      </c>
      <c r="G137" s="1">
        <v>20097266.170000002</v>
      </c>
      <c r="H137" s="1">
        <v>20097266.170000002</v>
      </c>
      <c r="I137" s="1">
        <v>59876042.030000001</v>
      </c>
    </row>
    <row r="138" spans="1:9" ht="15" hidden="1" customHeight="1" outlineLevel="2">
      <c r="B138" s="3" t="s">
        <v>88</v>
      </c>
      <c r="C138" s="5" t="s">
        <v>89</v>
      </c>
      <c r="D138" s="1">
        <v>29949181.879999999</v>
      </c>
      <c r="E138" s="1">
        <v>-14259619</v>
      </c>
      <c r="F138" s="1">
        <v>15689562.880000001</v>
      </c>
      <c r="G138" s="1">
        <v>1681603.51</v>
      </c>
      <c r="H138" s="1">
        <v>182848.09</v>
      </c>
      <c r="I138" s="1">
        <v>14007959.369999999</v>
      </c>
    </row>
    <row r="139" spans="1:9" ht="15" hidden="1" customHeight="1" outlineLevel="2">
      <c r="B139" s="3" t="s">
        <v>88</v>
      </c>
      <c r="C139" s="5" t="s">
        <v>89</v>
      </c>
      <c r="D139" s="1">
        <v>304184090.17000002</v>
      </c>
      <c r="E139" s="1">
        <v>-93788292</v>
      </c>
      <c r="F139" s="1">
        <v>210395798.16999999</v>
      </c>
      <c r="G139" s="1">
        <v>18318468.82</v>
      </c>
      <c r="H139" s="1">
        <v>14585580.74</v>
      </c>
      <c r="I139" s="1">
        <v>192077329.34999999</v>
      </c>
    </row>
    <row r="140" spans="1:9" ht="15" hidden="1" customHeight="1" outlineLevel="2">
      <c r="B140" s="3" t="s">
        <v>88</v>
      </c>
      <c r="C140" s="5" t="s">
        <v>89</v>
      </c>
      <c r="D140" s="1">
        <v>4362875</v>
      </c>
      <c r="E140" s="1">
        <v>0</v>
      </c>
      <c r="F140" s="1">
        <v>4362875</v>
      </c>
      <c r="G140" s="1">
        <v>1090718.67</v>
      </c>
      <c r="H140" s="1">
        <v>1090718.67</v>
      </c>
      <c r="I140" s="1">
        <v>3272156.33</v>
      </c>
    </row>
    <row r="141" spans="1:9" ht="45" hidden="1" outlineLevel="2">
      <c r="B141" s="3" t="s">
        <v>88</v>
      </c>
      <c r="C141" s="5" t="s">
        <v>89</v>
      </c>
      <c r="D141" s="1">
        <v>1145000</v>
      </c>
      <c r="E141" s="1">
        <v>405573195.12</v>
      </c>
      <c r="F141" s="1">
        <v>406718195.12</v>
      </c>
      <c r="G141" s="1">
        <v>61160328.189999998</v>
      </c>
      <c r="H141" s="1">
        <v>61097968.799999997</v>
      </c>
      <c r="I141" s="1">
        <v>345557866.93000001</v>
      </c>
    </row>
    <row r="142" spans="1:9" outlineLevel="1" collapsed="1">
      <c r="A142" t="s">
        <v>54</v>
      </c>
      <c r="B142" s="6" t="s">
        <v>109</v>
      </c>
      <c r="C142" s="5"/>
      <c r="D142" s="1">
        <f t="shared" ref="D142:I142" si="13">SUBTOTAL(9,D126:D141)</f>
        <v>2908801666.2800002</v>
      </c>
      <c r="E142" s="1">
        <f t="shared" si="13"/>
        <v>-276426641.88</v>
      </c>
      <c r="F142" s="1">
        <f t="shared" si="13"/>
        <v>2632375024.4000001</v>
      </c>
      <c r="G142" s="1">
        <f t="shared" si="13"/>
        <v>152474817.93000001</v>
      </c>
      <c r="H142" s="1">
        <f t="shared" si="13"/>
        <v>146746237.47</v>
      </c>
      <c r="I142" s="1">
        <f t="shared" si="13"/>
        <v>2479900206.4699998</v>
      </c>
    </row>
    <row r="143" spans="1:9" hidden="1" outlineLevel="2">
      <c r="B143" s="3" t="s">
        <v>90</v>
      </c>
      <c r="C143" s="5" t="s">
        <v>91</v>
      </c>
      <c r="D143" s="1">
        <v>151499236.47999999</v>
      </c>
      <c r="E143" s="1">
        <v>-115085724</v>
      </c>
      <c r="F143" s="1">
        <v>36413512.479999997</v>
      </c>
      <c r="G143" s="1">
        <v>1099014.58</v>
      </c>
      <c r="H143" s="1">
        <v>687855.77</v>
      </c>
      <c r="I143" s="1">
        <v>35314497.899999999</v>
      </c>
    </row>
    <row r="144" spans="1:9" ht="15" hidden="1" customHeight="1" outlineLevel="2">
      <c r="B144" s="3" t="s">
        <v>90</v>
      </c>
      <c r="C144" s="5" t="s">
        <v>91</v>
      </c>
      <c r="D144" s="1">
        <v>69244912.510000005</v>
      </c>
      <c r="E144" s="1">
        <v>-17167396</v>
      </c>
      <c r="F144" s="1">
        <v>52077516.509999998</v>
      </c>
      <c r="G144" s="1">
        <v>5990650.9800000004</v>
      </c>
      <c r="H144" s="1">
        <v>5917444.54</v>
      </c>
      <c r="I144" s="1">
        <v>46086865.530000001</v>
      </c>
    </row>
    <row r="145" spans="1:9" ht="15" customHeight="1" outlineLevel="1" collapsed="1">
      <c r="A145" t="s">
        <v>55</v>
      </c>
      <c r="B145" s="6" t="s">
        <v>110</v>
      </c>
      <c r="C145" s="5"/>
      <c r="D145" s="1">
        <f t="shared" ref="D145:I145" si="14">SUBTOTAL(9,D143:D144)</f>
        <v>220744148.99000001</v>
      </c>
      <c r="E145" s="1">
        <f t="shared" si="14"/>
        <v>-132253120</v>
      </c>
      <c r="F145" s="1">
        <f t="shared" si="14"/>
        <v>88491028.989999995</v>
      </c>
      <c r="G145" s="1">
        <f t="shared" si="14"/>
        <v>7089665.5600000005</v>
      </c>
      <c r="H145" s="1">
        <f t="shared" si="14"/>
        <v>6605300.3100000005</v>
      </c>
      <c r="I145" s="1">
        <f t="shared" si="14"/>
        <v>81401363.430000007</v>
      </c>
    </row>
    <row r="146" spans="1:9" ht="15" hidden="1" customHeight="1" outlineLevel="2">
      <c r="B146" s="3" t="s">
        <v>92</v>
      </c>
      <c r="C146" s="5" t="s">
        <v>93</v>
      </c>
      <c r="D146" s="1">
        <v>4175385.3</v>
      </c>
      <c r="E146" s="1">
        <v>0</v>
      </c>
      <c r="F146" s="1">
        <v>4175385.3</v>
      </c>
      <c r="G146" s="1">
        <v>0</v>
      </c>
      <c r="H146" s="1">
        <v>0</v>
      </c>
      <c r="I146" s="1">
        <v>4175385.3</v>
      </c>
    </row>
    <row r="147" spans="1:9" ht="15" hidden="1" customHeight="1" outlineLevel="2">
      <c r="B147" s="3" t="s">
        <v>92</v>
      </c>
      <c r="C147" s="5" t="s">
        <v>93</v>
      </c>
      <c r="D147" s="1">
        <v>207835391.18000001</v>
      </c>
      <c r="E147" s="1">
        <v>-100966027</v>
      </c>
      <c r="F147" s="1">
        <v>106869364.18000001</v>
      </c>
      <c r="G147" s="1">
        <v>663146.54</v>
      </c>
      <c r="H147" s="1">
        <v>629164.15</v>
      </c>
      <c r="I147" s="1">
        <v>106206217.64</v>
      </c>
    </row>
    <row r="148" spans="1:9" ht="15" hidden="1" customHeight="1" outlineLevel="2">
      <c r="B148" s="3" t="s">
        <v>92</v>
      </c>
      <c r="C148" s="5" t="s">
        <v>93</v>
      </c>
      <c r="D148" s="1">
        <v>139663448</v>
      </c>
      <c r="E148" s="1">
        <v>-20277487</v>
      </c>
      <c r="F148" s="1">
        <v>119385961</v>
      </c>
      <c r="G148" s="1">
        <v>0</v>
      </c>
      <c r="H148" s="1">
        <v>0</v>
      </c>
      <c r="I148" s="1">
        <v>119385961</v>
      </c>
    </row>
    <row r="149" spans="1:9" ht="15" hidden="1" customHeight="1" outlineLevel="2">
      <c r="B149" s="3" t="s">
        <v>92</v>
      </c>
      <c r="C149" s="5" t="s">
        <v>93</v>
      </c>
      <c r="D149" s="1">
        <v>243795296.97999999</v>
      </c>
      <c r="E149" s="1">
        <v>-38590123</v>
      </c>
      <c r="F149" s="1">
        <v>205205173.97999999</v>
      </c>
      <c r="G149" s="1">
        <v>4092621.68</v>
      </c>
      <c r="H149" s="1">
        <v>3999999.99</v>
      </c>
      <c r="I149" s="1">
        <v>201112552.30000001</v>
      </c>
    </row>
    <row r="150" spans="1:9" ht="15" hidden="1" customHeight="1" outlineLevel="2">
      <c r="B150" s="3" t="s">
        <v>92</v>
      </c>
      <c r="C150" s="5" t="s">
        <v>93</v>
      </c>
      <c r="D150" s="1">
        <v>664075422.84000003</v>
      </c>
      <c r="E150" s="1">
        <v>-5391335</v>
      </c>
      <c r="F150" s="1">
        <v>658684087.84000003</v>
      </c>
      <c r="G150" s="1">
        <v>16942.310000000001</v>
      </c>
      <c r="H150" s="1">
        <v>7649.32</v>
      </c>
      <c r="I150" s="1">
        <v>658667145.52999997</v>
      </c>
    </row>
    <row r="151" spans="1:9" ht="15" hidden="1" customHeight="1" outlineLevel="2">
      <c r="B151" s="3" t="s">
        <v>92</v>
      </c>
      <c r="C151" s="5" t="s">
        <v>93</v>
      </c>
      <c r="D151" s="1">
        <v>240000000</v>
      </c>
      <c r="E151" s="1">
        <v>0</v>
      </c>
      <c r="F151" s="1">
        <v>240000000</v>
      </c>
      <c r="G151" s="1">
        <v>0</v>
      </c>
      <c r="H151" s="1">
        <v>0</v>
      </c>
      <c r="I151" s="1">
        <v>240000000</v>
      </c>
    </row>
    <row r="152" spans="1:9" ht="15" hidden="1" customHeight="1" outlineLevel="2">
      <c r="B152" s="3" t="s">
        <v>92</v>
      </c>
      <c r="C152" s="5" t="s">
        <v>93</v>
      </c>
      <c r="D152" s="1">
        <v>747591695.88</v>
      </c>
      <c r="E152" s="1">
        <v>-191554753.34</v>
      </c>
      <c r="F152" s="1">
        <v>556036942.53999996</v>
      </c>
      <c r="G152" s="1">
        <v>3700904.35</v>
      </c>
      <c r="H152" s="1">
        <v>1768367.62</v>
      </c>
      <c r="I152" s="1">
        <v>552336038.19000006</v>
      </c>
    </row>
    <row r="153" spans="1:9" ht="15" hidden="1" customHeight="1" outlineLevel="2">
      <c r="B153" s="3" t="s">
        <v>92</v>
      </c>
      <c r="C153" s="5" t="s">
        <v>93</v>
      </c>
      <c r="D153" s="1">
        <v>560833991.49000001</v>
      </c>
      <c r="E153" s="1">
        <v>-200044927.59</v>
      </c>
      <c r="F153" s="1">
        <v>360789063.89999998</v>
      </c>
      <c r="G153" s="1">
        <v>40404936.549999997</v>
      </c>
      <c r="H153" s="1">
        <v>40030345.280000001</v>
      </c>
      <c r="I153" s="1">
        <v>320384127.35000002</v>
      </c>
    </row>
    <row r="154" spans="1:9" ht="15" hidden="1" customHeight="1" outlineLevel="2">
      <c r="B154" s="3" t="s">
        <v>92</v>
      </c>
      <c r="C154" s="5" t="s">
        <v>93</v>
      </c>
      <c r="D154" s="1">
        <v>3025685406</v>
      </c>
      <c r="E154" s="1">
        <v>-136560467.63</v>
      </c>
      <c r="F154" s="1">
        <v>2889124938.3699999</v>
      </c>
      <c r="G154" s="1">
        <v>53517831.609999999</v>
      </c>
      <c r="H154" s="1">
        <v>53517831.609999999</v>
      </c>
      <c r="I154" s="1">
        <v>2835607106.7600002</v>
      </c>
    </row>
    <row r="155" spans="1:9" ht="15" hidden="1" customHeight="1" outlineLevel="2">
      <c r="B155" s="3" t="s">
        <v>92</v>
      </c>
      <c r="C155" s="5" t="s">
        <v>93</v>
      </c>
      <c r="D155" s="1">
        <v>9239475</v>
      </c>
      <c r="E155" s="1">
        <v>-3970022</v>
      </c>
      <c r="F155" s="1">
        <v>5269453</v>
      </c>
      <c r="G155" s="1">
        <v>5437.4</v>
      </c>
      <c r="H155" s="1">
        <v>0</v>
      </c>
      <c r="I155" s="1">
        <v>5264015.5999999996</v>
      </c>
    </row>
    <row r="156" spans="1:9" ht="15" hidden="1" customHeight="1" outlineLevel="2">
      <c r="B156" s="3" t="s">
        <v>92</v>
      </c>
      <c r="C156" s="5" t="s">
        <v>93</v>
      </c>
      <c r="D156" s="1">
        <v>244035602.66</v>
      </c>
      <c r="E156" s="1">
        <v>-70078682.549999997</v>
      </c>
      <c r="F156" s="1">
        <v>173956920.11000001</v>
      </c>
      <c r="G156" s="1">
        <v>2781752.98</v>
      </c>
      <c r="H156" s="1">
        <v>2781752.98</v>
      </c>
      <c r="I156" s="1">
        <v>171175167.13</v>
      </c>
    </row>
    <row r="157" spans="1:9" ht="15" hidden="1" customHeight="1" outlineLevel="2">
      <c r="B157" s="3" t="s">
        <v>92</v>
      </c>
      <c r="C157" s="5" t="s">
        <v>93</v>
      </c>
      <c r="D157" s="1">
        <v>96795881.900000006</v>
      </c>
      <c r="E157" s="1">
        <v>1392767</v>
      </c>
      <c r="F157" s="1">
        <v>98188648.900000006</v>
      </c>
      <c r="G157" s="1">
        <v>8713812.0399999991</v>
      </c>
      <c r="H157" s="1">
        <v>155027.17000000001</v>
      </c>
      <c r="I157" s="1">
        <v>89474836.859999999</v>
      </c>
    </row>
    <row r="158" spans="1:9" ht="15" hidden="1" customHeight="1" outlineLevel="2">
      <c r="B158" s="3" t="s">
        <v>92</v>
      </c>
      <c r="C158" s="5" t="s">
        <v>93</v>
      </c>
      <c r="D158" s="1">
        <v>102578867.95999999</v>
      </c>
      <c r="E158" s="1">
        <v>-98323839.010000005</v>
      </c>
      <c r="F158" s="1">
        <v>4255028.95</v>
      </c>
      <c r="G158" s="1">
        <v>86813.36</v>
      </c>
      <c r="H158" s="1">
        <v>15701.62</v>
      </c>
      <c r="I158" s="1">
        <v>4168215.59</v>
      </c>
    </row>
    <row r="159" spans="1:9" ht="15" hidden="1" customHeight="1" outlineLevel="2">
      <c r="B159" s="3" t="s">
        <v>92</v>
      </c>
      <c r="C159" s="5" t="s">
        <v>93</v>
      </c>
      <c r="D159" s="1">
        <v>63639985.829999998</v>
      </c>
      <c r="E159" s="1">
        <v>0</v>
      </c>
      <c r="F159" s="1">
        <v>63639985.829999998</v>
      </c>
      <c r="G159" s="1">
        <v>5251773.59</v>
      </c>
      <c r="H159" s="1">
        <v>5250531.43</v>
      </c>
      <c r="I159" s="1">
        <v>58388212.240000002</v>
      </c>
    </row>
    <row r="160" spans="1:9" ht="18" hidden="1" outlineLevel="2">
      <c r="B160" s="3" t="s">
        <v>92</v>
      </c>
      <c r="C160" s="5" t="s">
        <v>93</v>
      </c>
      <c r="D160" s="1">
        <v>9473690</v>
      </c>
      <c r="E160" s="1">
        <v>1186499963.5899999</v>
      </c>
      <c r="F160" s="1">
        <v>1195973653.5899999</v>
      </c>
      <c r="G160" s="1">
        <v>1076254245.8299999</v>
      </c>
      <c r="H160" s="1">
        <v>1063635214.02</v>
      </c>
      <c r="I160" s="1">
        <v>119719407.76000001</v>
      </c>
    </row>
    <row r="161" spans="1:9" outlineLevel="1" collapsed="1">
      <c r="A161" t="s">
        <v>56</v>
      </c>
      <c r="B161" s="6" t="s">
        <v>111</v>
      </c>
      <c r="C161" s="5"/>
      <c r="D161" s="1">
        <f t="shared" ref="D161:I161" si="15">SUBTOTAL(9,D146:D160)</f>
        <v>6359419541.0199995</v>
      </c>
      <c r="E161" s="1">
        <f t="shared" si="15"/>
        <v>322135066.46999991</v>
      </c>
      <c r="F161" s="1">
        <f t="shared" si="15"/>
        <v>6681554607.4899998</v>
      </c>
      <c r="G161" s="1">
        <f t="shared" si="15"/>
        <v>1195490218.24</v>
      </c>
      <c r="H161" s="1">
        <f t="shared" si="15"/>
        <v>1171791585.1900001</v>
      </c>
      <c r="I161" s="1">
        <f t="shared" si="15"/>
        <v>5486064389.25</v>
      </c>
    </row>
    <row r="162" spans="1:9" hidden="1" outlineLevel="2">
      <c r="B162" s="3" t="s">
        <v>94</v>
      </c>
      <c r="C162" s="5" t="s">
        <v>95</v>
      </c>
      <c r="D162" s="1">
        <v>15245397.439999999</v>
      </c>
      <c r="E162" s="1">
        <v>0</v>
      </c>
      <c r="F162" s="1">
        <v>15245397.439999999</v>
      </c>
      <c r="G162" s="1">
        <v>2540899.54</v>
      </c>
      <c r="H162" s="1">
        <v>2540899.54</v>
      </c>
      <c r="I162" s="1">
        <v>12704497.9</v>
      </c>
    </row>
    <row r="163" spans="1:9" hidden="1" outlineLevel="2">
      <c r="B163" s="3" t="s">
        <v>94</v>
      </c>
      <c r="C163" s="5" t="s">
        <v>95</v>
      </c>
      <c r="D163" s="1">
        <v>1503358.33</v>
      </c>
      <c r="E163" s="1">
        <v>133420</v>
      </c>
      <c r="F163" s="1">
        <v>1636778.33</v>
      </c>
      <c r="G163" s="1">
        <v>8540.19</v>
      </c>
      <c r="H163" s="1">
        <v>3011.03</v>
      </c>
      <c r="I163" s="1">
        <v>1628238.14</v>
      </c>
    </row>
    <row r="164" spans="1:9" hidden="1" outlineLevel="2">
      <c r="B164" s="3" t="s">
        <v>94</v>
      </c>
      <c r="C164" s="5" t="s">
        <v>95</v>
      </c>
      <c r="D164" s="1">
        <v>367172</v>
      </c>
      <c r="E164" s="1">
        <v>0</v>
      </c>
      <c r="F164" s="1">
        <v>367172</v>
      </c>
      <c r="G164" s="1">
        <v>73837.13</v>
      </c>
      <c r="H164" s="1">
        <v>11360.48</v>
      </c>
      <c r="I164" s="1">
        <v>293334.87</v>
      </c>
    </row>
    <row r="165" spans="1:9" hidden="1" outlineLevel="2">
      <c r="B165" s="3" t="s">
        <v>94</v>
      </c>
      <c r="C165" s="5" t="s">
        <v>95</v>
      </c>
      <c r="D165" s="1">
        <v>11683081501</v>
      </c>
      <c r="E165" s="1">
        <v>0</v>
      </c>
      <c r="F165" s="1">
        <v>11683081501</v>
      </c>
      <c r="G165" s="1">
        <v>3114104037.7600002</v>
      </c>
      <c r="H165" s="1">
        <v>3114104037.7600002</v>
      </c>
      <c r="I165" s="1">
        <v>8568977463.2399998</v>
      </c>
    </row>
    <row r="166" spans="1:9" ht="15" hidden="1" customHeight="1" outlineLevel="2">
      <c r="B166" s="3" t="s">
        <v>94</v>
      </c>
      <c r="C166" s="5" t="s">
        <v>95</v>
      </c>
      <c r="D166" s="1">
        <v>3757485.46</v>
      </c>
      <c r="E166" s="1">
        <v>38018130</v>
      </c>
      <c r="F166" s="1">
        <v>41775615.460000001</v>
      </c>
      <c r="G166" s="1">
        <v>39856493.329999998</v>
      </c>
      <c r="H166" s="1">
        <v>39783194.310000002</v>
      </c>
      <c r="I166" s="1">
        <v>1919122.13</v>
      </c>
    </row>
    <row r="167" spans="1:9" ht="15" customHeight="1" outlineLevel="1" collapsed="1">
      <c r="A167" t="s">
        <v>57</v>
      </c>
      <c r="B167" s="6" t="s">
        <v>112</v>
      </c>
      <c r="C167" s="5"/>
      <c r="D167" s="1">
        <f t="shared" ref="D167:I167" si="16">SUBTOTAL(9,D162:D166)</f>
        <v>11703954914.23</v>
      </c>
      <c r="E167" s="1">
        <f t="shared" si="16"/>
        <v>38151550</v>
      </c>
      <c r="F167" s="1">
        <f t="shared" si="16"/>
        <v>11742106464.23</v>
      </c>
      <c r="G167" s="1">
        <f t="shared" si="16"/>
        <v>3156583807.9500003</v>
      </c>
      <c r="H167" s="1">
        <f t="shared" si="16"/>
        <v>3156442503.1200004</v>
      </c>
      <c r="I167" s="1">
        <f t="shared" si="16"/>
        <v>8585522656.2799997</v>
      </c>
    </row>
    <row r="168" spans="1:9" ht="15" customHeight="1">
      <c r="B168" s="6" t="s">
        <v>113</v>
      </c>
      <c r="C168" s="5"/>
      <c r="D168" s="1">
        <f t="shared" ref="D168:I168" si="17">SUBTOTAL(9,D2:D166)</f>
        <v>116946234555.99998</v>
      </c>
      <c r="E168" s="1">
        <f t="shared" si="17"/>
        <v>746161629.51000071</v>
      </c>
      <c r="F168" s="1">
        <f t="shared" si="17"/>
        <v>117692396185.50995</v>
      </c>
      <c r="G168" s="1">
        <f t="shared" si="17"/>
        <v>23731212935.519997</v>
      </c>
      <c r="H168" s="1">
        <f t="shared" si="17"/>
        <v>23555879543.82999</v>
      </c>
      <c r="I168" s="1">
        <f t="shared" si="17"/>
        <v>93961183249.990005</v>
      </c>
    </row>
  </sheetData>
  <sortState ref="B2:I150">
    <sortCondition ref="B2:B150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6C_Analítico Egr Detallado CFG</vt:lpstr>
      <vt:lpstr>Hoja1</vt:lpstr>
      <vt:lpstr>'6C_Analítico Egr Detallado CFG'!Área_de_impresión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2019-04-29T15:10:24Z</cp:lastPrinted>
  <dcterms:created xsi:type="dcterms:W3CDTF">2019-02-08T19:36:19Z</dcterms:created>
  <dcterms:modified xsi:type="dcterms:W3CDTF">2019-04-29T21:07:45Z</dcterms:modified>
</cp:coreProperties>
</file>