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0\Estados Financieros 3er trimestre 2020\3er TRim 2020 para enviar\"/>
    </mc:Choice>
  </mc:AlternateContent>
  <bookViews>
    <workbookView xWindow="0" yWindow="0" windowWidth="28800" windowHeight="12330"/>
  </bookViews>
  <sheets>
    <sheet name="Endeudamiento Neto" sheetId="1" r:id="rId1"/>
  </sheets>
  <calcPr calcId="162913"/>
</workbook>
</file>

<file path=xl/calcChain.xml><?xml version="1.0" encoding="utf-8"?>
<calcChain xmlns="http://schemas.openxmlformats.org/spreadsheetml/2006/main">
  <c r="C43" i="1" l="1"/>
  <c r="D43" i="1"/>
  <c r="E42" i="1"/>
  <c r="E41" i="1"/>
  <c r="E40" i="1"/>
  <c r="E39" i="1"/>
  <c r="E38" i="1"/>
  <c r="E37" i="1"/>
  <c r="E36" i="1"/>
  <c r="E43" i="1" l="1"/>
  <c r="E19" i="1"/>
  <c r="E20" i="1"/>
  <c r="E9" i="1"/>
  <c r="E11" i="1"/>
  <c r="E31" i="1"/>
  <c r="E24" i="1"/>
  <c r="E14" i="1"/>
  <c r="E22" i="1"/>
  <c r="D33" i="1"/>
  <c r="D45" i="1" s="1"/>
  <c r="E13" i="1"/>
  <c r="E21" i="1"/>
  <c r="E29" i="1"/>
  <c r="E16" i="1"/>
  <c r="C33" i="1"/>
  <c r="C45" i="1" s="1"/>
  <c r="E8" i="1"/>
  <c r="E10" i="1"/>
  <c r="E12" i="1"/>
  <c r="E17" i="1"/>
  <c r="E28" i="1"/>
  <c r="E30" i="1"/>
  <c r="E32" i="1"/>
  <c r="E15" i="1"/>
  <c r="E23" i="1"/>
  <c r="E18" i="1"/>
  <c r="E33" i="1" l="1"/>
  <c r="E45" i="1" s="1"/>
</calcChain>
</file>

<file path=xl/sharedStrings.xml><?xml version="1.0" encoding="utf-8"?>
<sst xmlns="http://schemas.openxmlformats.org/spreadsheetml/2006/main" count="49" uniqueCount="48">
  <si>
    <t>Gobierno del Estado de Jalisco (Poder Ejecutivo)</t>
  </si>
  <si>
    <t>Endeudamiento Neto</t>
  </si>
  <si>
    <t>3er Trimestre A</t>
  </si>
  <si>
    <t>"Cifras Preliminares"</t>
  </si>
  <si>
    <t xml:space="preserve">Identificación de Crédito o Instrumento </t>
  </si>
  <si>
    <t>Contratación/Colocación</t>
  </si>
  <si>
    <t>Amortización</t>
  </si>
  <si>
    <t>A</t>
  </si>
  <si>
    <t>B</t>
  </si>
  <si>
    <t>C=A-B</t>
  </si>
  <si>
    <t xml:space="preserve">Total Créditos Bancarios </t>
  </si>
  <si>
    <t>Otros Instrumentos de Deuda</t>
  </si>
  <si>
    <t>Total Otros Instrumentos de Deuda</t>
  </si>
  <si>
    <t xml:space="preserve">Total </t>
  </si>
  <si>
    <r>
      <t xml:space="preserve">Nota1: </t>
    </r>
    <r>
      <rPr>
        <sz val="8"/>
        <color rgb="FF000000"/>
        <rFont val="Calibri"/>
        <family val="2"/>
      </rPr>
      <t xml:space="preserve">Al 3er Trimestre 2020, el Gobierno del Estado dispusó la cantidad total del financiamiento Banorte $2,300 mdp destinado a Inversión Pública Productiva, del Financiamiento Banobras $2,250 mdp con el mismo destino la cantidad de $1,080,100,000.00 y del Financiamiento Banobras $700 mdp la cantidad de $581,100,000.00. 
</t>
    </r>
    <r>
      <rPr>
        <b/>
        <sz val="8"/>
        <color rgb="FF000000"/>
        <rFont val="Calibri"/>
        <family val="2"/>
      </rPr>
      <t>Nota2:</t>
    </r>
    <r>
      <rPr>
        <sz val="8"/>
        <color rgb="FF000000"/>
        <rFont val="Calibri"/>
        <family val="2"/>
      </rPr>
      <t xml:space="preserve"> Respecto a los créditos Quirografarios se realizaron las diposiciones de los financiamientos Bancomer por hasta $600 mdp, Banorte $800 mdp y Santander $200 mdp los días 15 de mayo, 26 de junio y 29 de junio respectivamente. 
</t>
    </r>
    <r>
      <rPr>
        <b/>
        <sz val="8"/>
        <color rgb="FF000000"/>
        <rFont val="Calibri"/>
        <family val="2"/>
      </rPr>
      <t>Nota3</t>
    </r>
    <r>
      <rPr>
        <sz val="8"/>
        <color rgb="FF000000"/>
        <rFont val="Calibri"/>
        <family val="2"/>
      </rPr>
      <t xml:space="preserve">: Durante el 2do trimestre se llevó a cabo el Refinanciamiento de los Créditos Banobras $500 mdp, $1,750 mdp y $1,920 mdp.
</t>
    </r>
    <r>
      <rPr>
        <b/>
        <sz val="8"/>
        <color rgb="FF000000"/>
        <rFont val="Calibri"/>
        <family val="2"/>
      </rPr>
      <t>Nota4:</t>
    </r>
    <r>
      <rPr>
        <sz val="8"/>
        <color rgb="FF000000"/>
        <rFont val="Calibri"/>
        <family val="2"/>
      </rPr>
      <t xml:space="preserve"> durante el mes de septiembre de 2020, se llevó a cabo la disposición de $1,437 mdp del recurso autorizado por el Congreso por hasta $6,200 mdp. </t>
    </r>
  </si>
  <si>
    <r>
      <rPr>
        <b/>
        <sz val="10"/>
        <color theme="1"/>
        <rFont val="Calibri"/>
        <family val="2"/>
      </rPr>
      <t>Banorte $5,115 mdp</t>
    </r>
    <r>
      <rPr>
        <sz val="10"/>
        <color theme="1"/>
        <rFont val="Calibri"/>
        <family val="2"/>
      </rPr>
      <t xml:space="preserve">. 
Banco Mercantil del Norte, S.A, Institución de Banca Múltiple, Grupo Financiero Banorte (Banorte)  $5,115,348,231.00 con número de inscripción ante el RPU P14-0819019 </t>
    </r>
  </si>
  <si>
    <r>
      <rPr>
        <b/>
        <sz val="10"/>
        <color theme="1"/>
        <rFont val="Calibri"/>
        <family val="2"/>
      </rPr>
      <t xml:space="preserve">Santander $3,000 mdp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$3,000,000,000.00 con número de inscripción ante el RPU P14-0819023 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</si>
  <si>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$2,000,000,000.00 con número de inscripción ante el RPU P14-0819022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</si>
  <si>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P14-0819021 </t>
    </r>
  </si>
  <si>
    <r>
      <rPr>
        <b/>
        <sz val="10"/>
        <color theme="1"/>
        <rFont val="Calibri"/>
        <family val="2"/>
      </rPr>
      <t xml:space="preserve">Banorte $2,300 mdp. 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$2,300,000,000.00 con número de inscripción ante el RPU A14-0819008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</si>
  <si>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P14-0320028</t>
    </r>
  </si>
  <si>
    <r>
      <rPr>
        <b/>
        <sz val="10"/>
        <color theme="1"/>
        <rFont val="Calibri"/>
        <family val="2"/>
      </rPr>
      <t xml:space="preserve">Banamex $882 mdp. </t>
    </r>
    <r>
      <rPr>
        <sz val="10"/>
        <color theme="1"/>
        <rFont val="Calibri"/>
        <family val="2"/>
      </rPr>
      <t xml:space="preserve">
Banco Nacional de México, S.A., Integrante del Grupo Financiero Citibanamex  $882,581,089.60 con número de inscripción ante el RPU P14-0320027</t>
    </r>
  </si>
  <si>
    <r>
      <rPr>
        <b/>
        <sz val="10"/>
        <color theme="1"/>
        <rFont val="Calibri"/>
        <family val="2"/>
      </rPr>
      <t>Bajío $1,200 mdp.</t>
    </r>
    <r>
      <rPr>
        <sz val="10"/>
        <color theme="1"/>
        <rFont val="Calibri"/>
        <family val="2"/>
      </rPr>
      <t xml:space="preserve"> 
Banco del Bajío, S.A., Institución de Banca Múltiple $1,200,000,000.00 con número de inscripción ante el RPU P14-0820078</t>
    </r>
  </si>
  <si>
    <r>
      <rPr>
        <b/>
        <sz val="10"/>
        <color theme="1"/>
        <rFont val="Calibri"/>
        <family val="2"/>
      </rPr>
      <t xml:space="preserve">Bajío $300 mdp. </t>
    </r>
    <r>
      <rPr>
        <sz val="10"/>
        <color theme="1"/>
        <rFont val="Calibri"/>
        <family val="2"/>
      </rPr>
      <t xml:space="preserve">
Banco del Bajío, S.A., Institución de Banca Múltiple $300,000,000.00 con número de inscripción ante el RPU P14-0820079</t>
    </r>
  </si>
  <si>
    <r>
      <rPr>
        <b/>
        <sz val="10"/>
        <color theme="1"/>
        <rFont val="Calibri"/>
        <family val="2"/>
      </rPr>
      <t>Banamex $700 mdp</t>
    </r>
    <r>
      <rPr>
        <sz val="10"/>
        <color theme="1"/>
        <rFont val="Calibri"/>
        <family val="2"/>
      </rPr>
      <t>. 
Banco Nacional de México, S.A., Integrante del Grupo Financiero Citibanamex $700,000,000.00 con número de inscripción ante el RPU P14-0820080</t>
    </r>
  </si>
  <si>
    <r>
      <rPr>
        <b/>
        <sz val="10"/>
        <color theme="1"/>
        <rFont val="Calibri"/>
        <family val="2"/>
      </rPr>
      <t xml:space="preserve">Banamex $1,000 mdp. </t>
    </r>
    <r>
      <rPr>
        <sz val="10"/>
        <color theme="1"/>
        <rFont val="Calibri"/>
        <family val="2"/>
      </rPr>
      <t xml:space="preserve">
Banco Nacional de México, S.A., Integrante del Grupo Financiero Citibanamex $1,000,000,000.00 con número de inscripción ante el RPU P14-0820081</t>
    </r>
  </si>
  <si>
    <r>
      <rPr>
        <b/>
        <sz val="10"/>
        <color theme="1"/>
        <rFont val="Calibri"/>
        <family val="2"/>
      </rPr>
      <t>Bancomer $1,000 mdp</t>
    </r>
    <r>
      <rPr>
        <sz val="10"/>
        <color theme="1"/>
        <rFont val="Calibri"/>
        <family val="2"/>
      </rPr>
      <t xml:space="preserve"> 
BBVA Bancomer, Intitución de Banca Múltiple, Grupo Financiero BBVA Bancomer (Bancomer) $1,000,000,000.00 con número de inscripción ante el RPU P14-0820082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</si>
  <si>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P14-0820083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</si>
  <si>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P14-0820084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</si>
  <si>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 $600,000,000.00 con número de inscripción ante el RPU Q14-0420053</t>
    </r>
  </si>
  <si>
    <r>
      <rPr>
        <b/>
        <sz val="10"/>
        <color theme="1"/>
        <rFont val="Calibri"/>
        <family val="2"/>
      </rPr>
      <t xml:space="preserve">Banorte $800 mdp. 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$800,000,000.00 con número de inscripción ante el RPU Q14-0520070</t>
    </r>
  </si>
  <si>
    <r>
      <rPr>
        <b/>
        <sz val="10"/>
        <color theme="1"/>
        <rFont val="Calibri"/>
        <family val="2"/>
      </rPr>
      <t xml:space="preserve">Santander $200 mdp.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$200,000,000.00 con número de inscripción ante el RPU Q14-0520071</t>
    </r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</si>
  <si>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 
Banobras Nacional de Obras y Servicios Públicos, S.N.C. Institución de Banca de Desarrollo  $1,000,000,000.00 con número de inscripción ante el RPU P14-0416021</t>
    </r>
  </si>
  <si>
    <r>
      <rPr>
        <b/>
        <sz val="10"/>
        <color theme="1"/>
        <rFont val="Calibri"/>
        <family val="2"/>
      </rPr>
      <t xml:space="preserve">Banobras $2,500 mpd.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$2,500,000,000.00 con número de inscripción ante el RPU P14-0819018</t>
    </r>
  </si>
  <si>
    <r>
      <rPr>
        <b/>
        <sz val="10"/>
        <color theme="1"/>
        <rFont val="Calibri"/>
        <family val="2"/>
      </rPr>
      <t xml:space="preserve">Banobras $569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$569,432,472.53 con número de inscripción ante el RPU P14-0819020 </t>
    </r>
  </si>
  <si>
    <r>
      <rPr>
        <b/>
        <sz val="10"/>
        <color theme="1"/>
        <rFont val="Calibri"/>
        <family val="2"/>
      </rPr>
      <t>Banobras $2,250 mdp.</t>
    </r>
    <r>
      <rPr>
        <sz val="10"/>
        <color theme="1"/>
        <rFont val="Calibri"/>
        <family val="2"/>
      </rPr>
      <t xml:space="preserve"> 
Banobras Nacional de Obras y Servicios Públicos, S.N.C. Institución de Banca de Desarrollo  $2,250,000,000.00 con número de inscripción ante el RPU P14-0819024</t>
    </r>
  </si>
  <si>
    <r>
      <rPr>
        <b/>
        <sz val="10"/>
        <color theme="1"/>
        <rFont val="Calibri"/>
        <family val="2"/>
      </rPr>
      <t xml:space="preserve">Banobras $700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$700,000,000.00 con número de inscripción ante el RPU A14-0819007</t>
    </r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</si>
  <si>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P14-0712095</t>
    </r>
  </si>
  <si>
    <r>
      <rPr>
        <b/>
        <sz val="10"/>
        <color theme="1"/>
        <rFont val="Calibri"/>
        <family val="2"/>
      </rPr>
      <t xml:space="preserve">Banobras $300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$300,000,000.00 con número de inscripción ante el RPU P14-0712103</t>
    </r>
  </si>
  <si>
    <r>
      <rPr>
        <b/>
        <sz val="10"/>
        <color theme="1"/>
        <rFont val="Calibri"/>
        <family val="2"/>
      </rPr>
      <t xml:space="preserve">Banobras $299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$299,888,355.00 con número de inscripción ante el RPU P14-1013128</t>
    </r>
  </si>
  <si>
    <r>
      <rPr>
        <b/>
        <sz val="10"/>
        <color theme="1"/>
        <rFont val="Calibri"/>
        <family val="2"/>
      </rPr>
      <t xml:space="preserve">Banobras $223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$223,786,059.00 con número de inscripción ante el RPU P14-0814122</t>
    </r>
  </si>
  <si>
    <r>
      <rPr>
        <b/>
        <sz val="10"/>
        <color theme="1"/>
        <rFont val="Calibri"/>
        <family val="2"/>
      </rPr>
      <t xml:space="preserve">Banobras $500.38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$500,379,494.00 con número de inscripción ante el RPU P14-1214238</t>
    </r>
  </si>
  <si>
    <r>
      <rPr>
        <b/>
        <sz val="10"/>
        <color theme="1"/>
        <rFont val="Calibri"/>
        <family val="2"/>
      </rPr>
      <t xml:space="preserve">Banobras $86,7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$86,788,886.00 con número de inscripción ante el RPU P14-0416020</t>
    </r>
  </si>
  <si>
    <r>
      <rPr>
        <b/>
        <sz val="10"/>
        <color theme="1"/>
        <rFont val="Calibri"/>
        <family val="2"/>
      </rPr>
      <t xml:space="preserve">Banobras $56.9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$56,998,668.00 con número de inscripción ante el RPU P14-0916041</t>
    </r>
  </si>
  <si>
    <r>
      <rPr>
        <b/>
        <sz val="10"/>
        <color rgb="FF000000"/>
        <rFont val="Arial"/>
        <family val="2"/>
      </rPr>
      <t xml:space="preserve">Banobras $500 mdp. </t>
    </r>
    <r>
      <rPr>
        <sz val="10"/>
        <rFont val="Arial"/>
        <family val="2"/>
      </rPr>
      <t xml:space="preserve">
Banco Nacional de Obras y Servicios Públicos, S.N.C., I</t>
    </r>
    <r>
      <rPr>
        <sz val="10"/>
        <color rgb="FF000000"/>
        <rFont val="Arial"/>
        <family val="2"/>
      </rPr>
      <t xml:space="preserve">nstitución de Banca de Desarrollo $500,000,000.00 </t>
    </r>
  </si>
  <si>
    <r>
      <rPr>
        <b/>
        <sz val="10"/>
        <color rgb="FF000000"/>
        <rFont val="Arial"/>
        <family val="2"/>
      </rPr>
      <t xml:space="preserve">Banobras $1,750 mdp. </t>
    </r>
    <r>
      <rPr>
        <sz val="10"/>
        <color rgb="FF000000"/>
        <rFont val="Arial"/>
        <family val="2"/>
      </rPr>
      <t xml:space="preserve">
Banco Nacional de Obras y Servicios Públicos</t>
    </r>
    <r>
      <rPr>
        <sz val="10"/>
        <rFont val="Arial"/>
        <family val="2"/>
      </rPr>
      <t>, S.N.C., In</t>
    </r>
    <r>
      <rPr>
        <sz val="10"/>
        <color rgb="FF000000"/>
        <rFont val="Arial"/>
        <family val="2"/>
      </rPr>
      <t xml:space="preserve">stitución de Banca de Desarrollo $1,750,000,000.00 </t>
    </r>
  </si>
  <si>
    <r>
      <rPr>
        <b/>
        <sz val="10"/>
        <color rgb="FF000000"/>
        <rFont val="Arial"/>
        <family val="2"/>
      </rPr>
      <t xml:space="preserve">Banobras $1,920 mdp. </t>
    </r>
    <r>
      <rPr>
        <sz val="10"/>
        <color rgb="FF000000"/>
        <rFont val="Arial"/>
        <family val="2"/>
      </rPr>
      <t xml:space="preserve">
Banco Nacional de Obras y Servicios Públicos</t>
    </r>
    <r>
      <rPr>
        <sz val="10"/>
        <rFont val="Arial"/>
        <family val="2"/>
      </rPr>
      <t>, S.N.C.,</t>
    </r>
    <r>
      <rPr>
        <sz val="10"/>
        <color rgb="FF000000"/>
        <rFont val="Arial"/>
        <family val="2"/>
      </rPr>
      <t xml:space="preserve"> Institución de Banca de Desarrollo $1,920,000,000.00 </t>
    </r>
  </si>
  <si>
    <t>Del 01 enero 2020 al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</si>
</sst>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_-;_-&quot;$&quot;* \-#,##0_-;_-&quot;$&quot;* &quot;-&quot;??_-;_-@"/>
    <numFmt numFmtId="165" formatCode="#,##0_ ;\-#,##0\ "/>
  </numFmts>
  <fonts count="15">
    <font>
      <sz val="10"/>
      <color rgb="FF000000"/>
      <name val="Arial"/>
    </font>
    <font>
      <sz val="10"/>
      <color rgb="FFFFFFFF"/>
      <name val="Arial"/>
      <family val="2"/>
    </font>
    <font>
      <b/>
      <sz val="10"/>
      <color theme="1"/>
      <name val="Calibri"/>
      <family val="2"/>
    </font>
    <font>
      <sz val="10"/>
      <color rgb="FFFFFFFF"/>
      <name val="Roboto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/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165" fontId="7" fillId="2" borderId="2" xfId="0" applyNumberFormat="1" applyFont="1" applyFill="1" applyBorder="1" applyAlignment="1">
      <alignment horizontal="right" vertical="center" wrapText="1" indent="2"/>
    </xf>
    <xf numFmtId="165" fontId="5" fillId="2" borderId="2" xfId="0" applyNumberFormat="1" applyFont="1" applyFill="1" applyBorder="1" applyAlignment="1">
      <alignment horizontal="right" vertical="center" indent="2"/>
    </xf>
    <xf numFmtId="165" fontId="5" fillId="2" borderId="2" xfId="0" applyNumberFormat="1" applyFont="1" applyFill="1" applyBorder="1" applyAlignment="1">
      <alignment horizontal="right" vertical="center" wrapText="1" indent="2"/>
    </xf>
    <xf numFmtId="165" fontId="2" fillId="2" borderId="2" xfId="0" applyNumberFormat="1" applyFont="1" applyFill="1" applyBorder="1" applyAlignment="1">
      <alignment horizontal="right" vertical="center" wrapText="1" indent="2"/>
    </xf>
    <xf numFmtId="0" fontId="8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22801</xdr:rowOff>
    </xdr:from>
    <xdr:to>
      <xdr:col>1</xdr:col>
      <xdr:colOff>1095374</xdr:colOff>
      <xdr:row>4</xdr:row>
      <xdr:rowOff>166569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" y="22801"/>
          <a:ext cx="1000125" cy="94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9"/>
  <sheetViews>
    <sheetView showGridLines="0" tabSelected="1" workbookViewId="0">
      <selection activeCell="B8" sqref="B8"/>
    </sheetView>
  </sheetViews>
  <sheetFormatPr baseColWidth="10" defaultColWidth="14.42578125" defaultRowHeight="15.75" customHeight="1"/>
  <cols>
    <col min="1" max="1" width="12.7109375" customWidth="1"/>
    <col min="2" max="2" width="75.140625" customWidth="1"/>
    <col min="3" max="3" width="20.140625" customWidth="1"/>
    <col min="4" max="5" width="19" customWidth="1"/>
  </cols>
  <sheetData>
    <row r="1" spans="1:5" ht="15.75" customHeight="1">
      <c r="A1" s="1">
        <v>43831</v>
      </c>
      <c r="B1" s="22" t="s">
        <v>0</v>
      </c>
      <c r="C1" s="21"/>
      <c r="D1" s="21"/>
      <c r="E1" s="21"/>
    </row>
    <row r="2" spans="1:5" ht="15.75" customHeight="1">
      <c r="A2" s="1">
        <v>44104</v>
      </c>
      <c r="B2" s="22" t="s">
        <v>1</v>
      </c>
      <c r="C2" s="21"/>
      <c r="D2" s="21"/>
      <c r="E2" s="21"/>
    </row>
    <row r="3" spans="1:5" ht="15.75" customHeight="1">
      <c r="A3" s="2" t="s">
        <v>2</v>
      </c>
      <c r="B3" s="22" t="s">
        <v>47</v>
      </c>
      <c r="C3" s="21"/>
      <c r="D3" s="21"/>
      <c r="E3" s="21"/>
    </row>
    <row r="4" spans="1:5" ht="15.75" customHeight="1">
      <c r="A4" s="3"/>
      <c r="B4" s="22" t="s">
        <v>3</v>
      </c>
      <c r="C4" s="21"/>
      <c r="D4" s="21"/>
      <c r="E4" s="21"/>
    </row>
    <row r="5" spans="1:5" ht="15.75" customHeight="1">
      <c r="A5" s="3"/>
      <c r="B5" s="4"/>
      <c r="C5" s="4"/>
      <c r="D5" s="4"/>
      <c r="E5" s="4"/>
    </row>
    <row r="6" spans="1:5" ht="12.75">
      <c r="A6" s="3"/>
      <c r="B6" s="23" t="s">
        <v>4</v>
      </c>
      <c r="C6" s="5" t="s">
        <v>5</v>
      </c>
      <c r="D6" s="5" t="s">
        <v>6</v>
      </c>
      <c r="E6" s="5" t="s">
        <v>1</v>
      </c>
    </row>
    <row r="7" spans="1:5" ht="12.75">
      <c r="A7" s="3"/>
      <c r="B7" s="24"/>
      <c r="C7" s="5" t="s">
        <v>7</v>
      </c>
      <c r="D7" s="5" t="s">
        <v>8</v>
      </c>
      <c r="E7" s="5" t="s">
        <v>9</v>
      </c>
    </row>
    <row r="8" spans="1:5" ht="41.25" customHeight="1">
      <c r="A8" s="6">
        <v>43830</v>
      </c>
      <c r="B8" s="7" t="s">
        <v>15</v>
      </c>
      <c r="C8" s="13">
        <v>5093570567.3900003</v>
      </c>
      <c r="D8" s="14">
        <v>26626108.997615598</v>
      </c>
      <c r="E8" s="14">
        <f t="shared" ref="E8:E11" si="0">C8-D8</f>
        <v>5066944458.3923845</v>
      </c>
    </row>
    <row r="9" spans="1:5" ht="41.25" customHeight="1">
      <c r="A9" s="3"/>
      <c r="B9" s="7" t="s">
        <v>16</v>
      </c>
      <c r="C9" s="13">
        <v>2991646171.8799901</v>
      </c>
      <c r="D9" s="14">
        <v>15803719.35</v>
      </c>
      <c r="E9" s="14">
        <f t="shared" si="0"/>
        <v>2975842452.5299902</v>
      </c>
    </row>
    <row r="10" spans="1:5" ht="41.25" customHeight="1">
      <c r="A10" s="3"/>
      <c r="B10" s="7" t="s">
        <v>17</v>
      </c>
      <c r="C10" s="13">
        <v>1995602000</v>
      </c>
      <c r="D10" s="14">
        <v>10542000</v>
      </c>
      <c r="E10" s="14">
        <f t="shared" si="0"/>
        <v>1985060000</v>
      </c>
    </row>
    <row r="11" spans="1:5" ht="41.25" customHeight="1">
      <c r="A11" s="3"/>
      <c r="B11" s="7" t="s">
        <v>18</v>
      </c>
      <c r="C11" s="13">
        <v>997801000</v>
      </c>
      <c r="D11" s="14">
        <v>5271000</v>
      </c>
      <c r="E11" s="14">
        <f t="shared" si="0"/>
        <v>992530000</v>
      </c>
    </row>
    <row r="12" spans="1:5" ht="41.25" customHeight="1">
      <c r="A12" s="3"/>
      <c r="B12" s="7" t="s">
        <v>19</v>
      </c>
      <c r="C12" s="13">
        <v>253727598</v>
      </c>
      <c r="D12" s="14">
        <v>4530957</v>
      </c>
      <c r="E12" s="14">
        <f>C12-D12+100000000+50000000+200000000+542000000+245000000+909000000</f>
        <v>2295196641</v>
      </c>
    </row>
    <row r="13" spans="1:5" ht="41.25" customHeight="1">
      <c r="A13" s="3"/>
      <c r="B13" s="7" t="s">
        <v>20</v>
      </c>
      <c r="C13" s="13">
        <v>0</v>
      </c>
      <c r="D13" s="14">
        <v>2779661.0999999898</v>
      </c>
      <c r="E13" s="14">
        <f>C13-D13+988851332.83</f>
        <v>986071671.73000002</v>
      </c>
    </row>
    <row r="14" spans="1:5" ht="41.25" customHeight="1">
      <c r="A14" s="3"/>
      <c r="B14" s="7" t="s">
        <v>21</v>
      </c>
      <c r="C14" s="13">
        <v>0</v>
      </c>
      <c r="D14" s="14">
        <v>2268401.77</v>
      </c>
      <c r="E14" s="14">
        <f>C14-D14+806973236.76</f>
        <v>804704834.99000001</v>
      </c>
    </row>
    <row r="15" spans="1:5" ht="41.25" customHeight="1">
      <c r="A15" s="3"/>
      <c r="B15" s="7" t="s">
        <v>22</v>
      </c>
      <c r="C15" s="13">
        <v>0</v>
      </c>
      <c r="D15" s="14">
        <v>0</v>
      </c>
      <c r="E15" s="14">
        <f>C15-D15+73000000</f>
        <v>73000000</v>
      </c>
    </row>
    <row r="16" spans="1:5" ht="41.25" customHeight="1">
      <c r="A16" s="3"/>
      <c r="B16" s="7" t="s">
        <v>23</v>
      </c>
      <c r="C16" s="13">
        <v>0</v>
      </c>
      <c r="D16" s="14">
        <v>0</v>
      </c>
      <c r="E16" s="14">
        <f>C16-D16+160000000</f>
        <v>160000000</v>
      </c>
    </row>
    <row r="17" spans="1:5" ht="41.25" customHeight="1">
      <c r="A17" s="3"/>
      <c r="B17" s="7" t="s">
        <v>24</v>
      </c>
      <c r="C17" s="13">
        <v>0</v>
      </c>
      <c r="D17" s="14">
        <v>0</v>
      </c>
      <c r="E17" s="14">
        <f>C17-D17+67000000</f>
        <v>67000000</v>
      </c>
    </row>
    <row r="18" spans="1:5" ht="41.25" customHeight="1">
      <c r="A18" s="3"/>
      <c r="B18" s="7" t="s">
        <v>25</v>
      </c>
      <c r="C18" s="13">
        <v>0</v>
      </c>
      <c r="D18" s="14">
        <v>0</v>
      </c>
      <c r="E18" s="14">
        <f>C18-D18+124000000</f>
        <v>124000000</v>
      </c>
    </row>
    <row r="19" spans="1:5" ht="41.25" customHeight="1">
      <c r="A19" s="3"/>
      <c r="B19" s="7" t="s">
        <v>26</v>
      </c>
      <c r="C19" s="13">
        <v>0</v>
      </c>
      <c r="D19" s="14">
        <v>0</v>
      </c>
      <c r="E19" s="14">
        <f>C19-D19+262000000</f>
        <v>262000000</v>
      </c>
    </row>
    <row r="20" spans="1:5" ht="41.25" customHeight="1">
      <c r="A20" s="3"/>
      <c r="B20" s="7" t="s">
        <v>27</v>
      </c>
      <c r="C20" s="13">
        <v>0</v>
      </c>
      <c r="D20" s="14">
        <v>0</v>
      </c>
      <c r="E20" s="14">
        <f>C20-D20+158000000</f>
        <v>158000000</v>
      </c>
    </row>
    <row r="21" spans="1:5" ht="41.25" customHeight="1">
      <c r="A21" s="3"/>
      <c r="B21" s="7" t="s">
        <v>28</v>
      </c>
      <c r="C21" s="13">
        <v>0</v>
      </c>
      <c r="D21" s="14">
        <v>0</v>
      </c>
      <c r="E21" s="14">
        <f>C21-D21+593000000</f>
        <v>593000000</v>
      </c>
    </row>
    <row r="22" spans="1:5" ht="41.25" customHeight="1">
      <c r="A22" s="3"/>
      <c r="B22" s="7" t="s">
        <v>29</v>
      </c>
      <c r="C22" s="15">
        <v>0</v>
      </c>
      <c r="D22" s="14">
        <v>272727272.75</v>
      </c>
      <c r="E22" s="14">
        <f>600000000-D22</f>
        <v>327272727.25</v>
      </c>
    </row>
    <row r="23" spans="1:5" ht="41.25" customHeight="1">
      <c r="A23" s="3"/>
      <c r="B23" s="7" t="s">
        <v>30</v>
      </c>
      <c r="C23" s="15">
        <v>0</v>
      </c>
      <c r="D23" s="14">
        <v>177777776</v>
      </c>
      <c r="E23" s="14">
        <f>800000000-D23</f>
        <v>622222224</v>
      </c>
    </row>
    <row r="24" spans="1:5" ht="41.25" customHeight="1">
      <c r="A24" s="3"/>
      <c r="B24" s="7" t="s">
        <v>31</v>
      </c>
      <c r="C24" s="15">
        <v>0</v>
      </c>
      <c r="D24" s="14">
        <v>44444444.439999998</v>
      </c>
      <c r="E24" s="14">
        <f>200000000-D24</f>
        <v>155555555.56</v>
      </c>
    </row>
    <row r="25" spans="1:5" ht="41.25" customHeight="1">
      <c r="A25" s="3"/>
      <c r="B25" s="7" t="s">
        <v>44</v>
      </c>
      <c r="C25" s="13">
        <v>178411793</v>
      </c>
      <c r="D25" s="14">
        <v>8298755</v>
      </c>
      <c r="E25" s="14">
        <v>0</v>
      </c>
    </row>
    <row r="26" spans="1:5" ht="41.25" customHeight="1">
      <c r="A26" s="3"/>
      <c r="B26" s="7" t="s">
        <v>45</v>
      </c>
      <c r="C26" s="13">
        <v>736522341</v>
      </c>
      <c r="D26" s="14">
        <v>33863096</v>
      </c>
      <c r="E26" s="14">
        <v>0</v>
      </c>
    </row>
    <row r="27" spans="1:5" ht="41.25" customHeight="1">
      <c r="A27" s="3"/>
      <c r="B27" s="7" t="s">
        <v>46</v>
      </c>
      <c r="C27" s="13">
        <v>967646956</v>
      </c>
      <c r="D27" s="14">
        <v>44594669</v>
      </c>
      <c r="E27" s="14">
        <v>0</v>
      </c>
    </row>
    <row r="28" spans="1:5" ht="41.25" customHeight="1">
      <c r="A28" s="3"/>
      <c r="B28" s="7" t="s">
        <v>32</v>
      </c>
      <c r="C28" s="13">
        <v>809988274.54999995</v>
      </c>
      <c r="D28" s="14">
        <v>37384074.18</v>
      </c>
      <c r="E28" s="14">
        <f t="shared" ref="E28:E30" si="1">C28-D28</f>
        <v>772604200.37</v>
      </c>
    </row>
    <row r="29" spans="1:5" ht="41.25" customHeight="1">
      <c r="A29" s="3"/>
      <c r="B29" s="7" t="s">
        <v>33</v>
      </c>
      <c r="C29" s="13">
        <v>2490281875.44768</v>
      </c>
      <c r="D29" s="14">
        <v>13297716.16</v>
      </c>
      <c r="E29" s="14">
        <f t="shared" si="1"/>
        <v>2476984159.2876801</v>
      </c>
    </row>
    <row r="30" spans="1:5" ht="41.25" customHeight="1">
      <c r="A30" s="3"/>
      <c r="B30" s="7" t="s">
        <v>34</v>
      </c>
      <c r="C30" s="13">
        <v>566088905.56887805</v>
      </c>
      <c r="D30" s="14">
        <v>3022826.32</v>
      </c>
      <c r="E30" s="14">
        <f t="shared" si="1"/>
        <v>563066079.248878</v>
      </c>
    </row>
    <row r="31" spans="1:5" ht="41.25" customHeight="1">
      <c r="A31" s="3"/>
      <c r="B31" s="7" t="s">
        <v>35</v>
      </c>
      <c r="C31" s="13">
        <v>99832.9</v>
      </c>
      <c r="D31" s="14">
        <v>2756782.51</v>
      </c>
      <c r="E31" s="14">
        <f>C31-D31+270000000+450000000+360000000</f>
        <v>1077343050.3899999</v>
      </c>
    </row>
    <row r="32" spans="1:5" ht="41.25" customHeight="1">
      <c r="A32" s="3"/>
      <c r="B32" s="7" t="s">
        <v>36</v>
      </c>
      <c r="C32" s="13">
        <v>229842462.961768</v>
      </c>
      <c r="D32" s="14">
        <v>2520196.71</v>
      </c>
      <c r="E32" s="14">
        <f>C32-D32+200000000+151000000</f>
        <v>578322266.25176799</v>
      </c>
    </row>
    <row r="33" spans="1:5" ht="15.75" customHeight="1">
      <c r="A33" s="3"/>
      <c r="B33" s="8" t="s">
        <v>10</v>
      </c>
      <c r="C33" s="16">
        <f t="shared" ref="C33:D33" si="2">SUM(C8:C32)</f>
        <v>17311229778.698315</v>
      </c>
      <c r="D33" s="16">
        <f t="shared" si="2"/>
        <v>708509457.28761566</v>
      </c>
      <c r="E33" s="16">
        <f>SUM(E8:E32)</f>
        <v>23116720321.000698</v>
      </c>
    </row>
    <row r="34" spans="1:5" ht="15.75" customHeight="1">
      <c r="A34" s="3"/>
      <c r="B34" s="4"/>
      <c r="C34" s="4"/>
      <c r="D34" s="4"/>
      <c r="E34" s="4"/>
    </row>
    <row r="35" spans="1:5" ht="12.75">
      <c r="A35" s="3"/>
      <c r="B35" s="17" t="s">
        <v>11</v>
      </c>
      <c r="C35" s="18"/>
      <c r="D35" s="18"/>
      <c r="E35" s="19"/>
    </row>
    <row r="36" spans="1:5" ht="38.25">
      <c r="A36" s="3"/>
      <c r="B36" s="7" t="s">
        <v>37</v>
      </c>
      <c r="C36" s="13">
        <v>995600150</v>
      </c>
      <c r="D36" s="14">
        <v>0</v>
      </c>
      <c r="E36" s="14">
        <f t="shared" ref="E36:E42" si="3">C36-D36</f>
        <v>995600150</v>
      </c>
    </row>
    <row r="37" spans="1:5" ht="38.25">
      <c r="A37" s="3"/>
      <c r="B37" s="7" t="s">
        <v>38</v>
      </c>
      <c r="C37" s="13">
        <v>300000000</v>
      </c>
      <c r="D37" s="14">
        <v>0</v>
      </c>
      <c r="E37" s="14">
        <f t="shared" si="3"/>
        <v>300000000</v>
      </c>
    </row>
    <row r="38" spans="1:5" ht="38.25">
      <c r="A38" s="3"/>
      <c r="B38" s="7" t="s">
        <v>39</v>
      </c>
      <c r="C38" s="13">
        <v>299888355</v>
      </c>
      <c r="D38" s="14">
        <v>0</v>
      </c>
      <c r="E38" s="14">
        <f t="shared" si="3"/>
        <v>299888355</v>
      </c>
    </row>
    <row r="39" spans="1:5" ht="38.25">
      <c r="A39" s="3"/>
      <c r="B39" s="7" t="s">
        <v>40</v>
      </c>
      <c r="C39" s="13">
        <v>211994864</v>
      </c>
      <c r="D39" s="14">
        <v>0</v>
      </c>
      <c r="E39" s="14">
        <f t="shared" si="3"/>
        <v>211994864</v>
      </c>
    </row>
    <row r="40" spans="1:5" ht="38.25">
      <c r="A40" s="3"/>
      <c r="B40" s="7" t="s">
        <v>41</v>
      </c>
      <c r="C40" s="13">
        <v>500379494</v>
      </c>
      <c r="D40" s="14">
        <v>0</v>
      </c>
      <c r="E40" s="14">
        <f t="shared" si="3"/>
        <v>500379494</v>
      </c>
    </row>
    <row r="41" spans="1:5" ht="38.25">
      <c r="A41" s="3"/>
      <c r="B41" s="7" t="s">
        <v>42</v>
      </c>
      <c r="C41" s="13">
        <v>86788886</v>
      </c>
      <c r="D41" s="14">
        <v>0</v>
      </c>
      <c r="E41" s="14">
        <f t="shared" si="3"/>
        <v>86788886</v>
      </c>
    </row>
    <row r="42" spans="1:5" ht="38.25">
      <c r="A42" s="3"/>
      <c r="B42" s="7" t="s">
        <v>43</v>
      </c>
      <c r="C42" s="13">
        <v>56000000</v>
      </c>
      <c r="D42" s="14">
        <v>0</v>
      </c>
      <c r="E42" s="14">
        <f t="shared" si="3"/>
        <v>56000000</v>
      </c>
    </row>
    <row r="43" spans="1:5" ht="12.75">
      <c r="A43" s="3"/>
      <c r="B43" s="9" t="s">
        <v>12</v>
      </c>
      <c r="C43" s="16">
        <f>SUM(C36:C42)</f>
        <v>2450651749</v>
      </c>
      <c r="D43" s="16">
        <f t="shared" ref="D43:E43" si="4">SUM(D36:D42)</f>
        <v>0</v>
      </c>
      <c r="E43" s="16">
        <f t="shared" si="4"/>
        <v>2450651749</v>
      </c>
    </row>
    <row r="44" spans="1:5" ht="12.75">
      <c r="A44" s="3"/>
      <c r="B44" s="10"/>
      <c r="C44" s="11"/>
      <c r="D44" s="11"/>
      <c r="E44" s="11"/>
    </row>
    <row r="45" spans="1:5" ht="12.75">
      <c r="A45" s="3"/>
      <c r="B45" s="12" t="s">
        <v>13</v>
      </c>
      <c r="C45" s="16">
        <f>C33</f>
        <v>17311229778.698315</v>
      </c>
      <c r="D45" s="16">
        <f>D33+D43</f>
        <v>708509457.28761566</v>
      </c>
      <c r="E45" s="16">
        <f>E33</f>
        <v>23116720321.000698</v>
      </c>
    </row>
    <row r="46" spans="1:5" ht="12.75">
      <c r="A46" s="3"/>
      <c r="B46" s="4"/>
      <c r="C46" s="4"/>
      <c r="D46" s="4"/>
      <c r="E46" s="4"/>
    </row>
    <row r="47" spans="1:5" ht="78.75" customHeight="1">
      <c r="A47" s="3"/>
      <c r="B47" s="20" t="s">
        <v>14</v>
      </c>
      <c r="C47" s="21"/>
      <c r="D47" s="21"/>
      <c r="E47" s="21"/>
    </row>
    <row r="48" spans="1:5" ht="12.75">
      <c r="A48" s="3"/>
      <c r="B48" s="4"/>
      <c r="C48" s="4"/>
      <c r="D48" s="4"/>
      <c r="E48" s="4"/>
    </row>
    <row r="49" spans="1:5" ht="12.75">
      <c r="A49" s="3"/>
      <c r="B49" s="4"/>
      <c r="C49" s="4"/>
      <c r="D49" s="4"/>
      <c r="E49" s="4"/>
    </row>
  </sheetData>
  <mergeCells count="7">
    <mergeCell ref="B35:E35"/>
    <mergeCell ref="B47:E47"/>
    <mergeCell ref="B1:E1"/>
    <mergeCell ref="B2:E2"/>
    <mergeCell ref="B3:E3"/>
    <mergeCell ref="B4:E4"/>
    <mergeCell ref="B6:B7"/>
  </mergeCells>
  <pageMargins left="0.70866141732283472" right="0.51181102362204722" top="0.55118110236220474" bottom="0.35433070866141736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2020-10-30T17:59:23Z</cp:lastPrinted>
  <dcterms:created xsi:type="dcterms:W3CDTF">2020-10-30T17:56:40Z</dcterms:created>
  <dcterms:modified xsi:type="dcterms:W3CDTF">2020-10-30T18:02:50Z</dcterms:modified>
</cp:coreProperties>
</file>