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uenta Pública HOME\Cuenta Pública anual 2020\"/>
    </mc:Choice>
  </mc:AlternateContent>
  <bookViews>
    <workbookView xWindow="0" yWindow="0" windowWidth="28800" windowHeight="12330"/>
  </bookViews>
  <sheets>
    <sheet name="Endeudamiento Neto" sheetId="1" r:id="rId1"/>
  </sheets>
  <definedNames>
    <definedName name="_xlnm.Print_Area" localSheetId="0">'Endeudamiento Neto'!$B$1:$E$63</definedName>
  </definedNames>
  <calcPr calcId="162913"/>
</workbook>
</file>

<file path=xl/calcChain.xml><?xml version="1.0" encoding="utf-8"?>
<calcChain xmlns="http://schemas.openxmlformats.org/spreadsheetml/2006/main">
  <c r="E47" i="1" l="1"/>
  <c r="D47" i="1"/>
  <c r="C47" i="1"/>
  <c r="C45" i="1" l="1"/>
  <c r="E34" i="1" l="1"/>
  <c r="E33" i="1"/>
  <c r="E30" i="1"/>
  <c r="E25" i="1"/>
  <c r="E26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39" i="1"/>
  <c r="E40" i="1"/>
  <c r="E41" i="1"/>
  <c r="E42" i="1"/>
  <c r="E43" i="1"/>
  <c r="E44" i="1"/>
  <c r="E38" i="1"/>
  <c r="E45" i="1" s="1"/>
  <c r="E9" i="1"/>
  <c r="E10" i="1"/>
  <c r="E11" i="1"/>
  <c r="E31" i="1"/>
  <c r="E32" i="1"/>
  <c r="E8" i="1"/>
  <c r="D45" i="1"/>
  <c r="C35" i="1" l="1"/>
  <c r="E35" i="1"/>
  <c r="D35" i="1"/>
</calcChain>
</file>

<file path=xl/sharedStrings.xml><?xml version="1.0" encoding="utf-8"?>
<sst xmlns="http://schemas.openxmlformats.org/spreadsheetml/2006/main" count="49" uniqueCount="48">
  <si>
    <t>Gobierno del Estado de Jalisco (Poder Ejecutivo)</t>
  </si>
  <si>
    <t>Endeudamiento Neto</t>
  </si>
  <si>
    <t xml:space="preserve">Identificación de Crédito o Instrumento </t>
  </si>
  <si>
    <t>Contratación/Colocación</t>
  </si>
  <si>
    <t>Amortización</t>
  </si>
  <si>
    <t>A</t>
  </si>
  <si>
    <t>B</t>
  </si>
  <si>
    <t>C=A-B</t>
  </si>
  <si>
    <t xml:space="preserve">Total Créditos Bancarios </t>
  </si>
  <si>
    <t>Otros Instrumentos de Deuda</t>
  </si>
  <si>
    <t>Total Otros Instrumentos de Deuda</t>
  </si>
  <si>
    <t xml:space="preserve">Total </t>
  </si>
  <si>
    <r>
      <rPr>
        <b/>
        <sz val="10"/>
        <color theme="1"/>
        <rFont val="Calibri"/>
        <family val="2"/>
      </rPr>
      <t xml:space="preserve">Santander $3,000 mdp </t>
    </r>
    <r>
      <rPr>
        <sz val="10"/>
        <color theme="1"/>
        <rFont val="Calibri"/>
        <family val="2"/>
      </rPr>
      <t xml:space="preserve">
Banco Santander México, S.A., Institución de Banca Múltiple, Grupo Financiero Santander México (Santander)  $3,000,000,000.00 con número de inscripción ante el RPU P14-0819023 </t>
    </r>
  </si>
  <si>
    <r>
      <rPr>
        <b/>
        <sz val="10"/>
        <color theme="1"/>
        <rFont val="Calibri"/>
        <family val="2"/>
      </rPr>
      <t xml:space="preserve">Bancomer $2,000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$2,000,000,000.00 con número de inscripción ante el RPU P14-0819022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</si>
  <si>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P14-0819021 </t>
    </r>
  </si>
  <si>
    <r>
      <rPr>
        <b/>
        <sz val="10"/>
        <color theme="1"/>
        <rFont val="Calibri"/>
        <family val="2"/>
      </rPr>
      <t>Banorte $2,300 mdp.</t>
    </r>
    <r>
      <rPr>
        <sz val="10"/>
        <color theme="1"/>
        <rFont val="Calibri"/>
        <family val="2"/>
      </rPr>
      <t xml:space="preserve">
 Banco Mercantil del Norte, S.A, Institución de Banca Múltiple, Grupo Financiero Banorte (Banorte)  $2,300,000,000.00 con número de inscripción ante el RPU A14-0819008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</si>
  <si>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P14-0320028</t>
    </r>
  </si>
  <si>
    <r>
      <rPr>
        <b/>
        <sz val="10"/>
        <color theme="1"/>
        <rFont val="Calibri"/>
        <family val="2"/>
      </rPr>
      <t xml:space="preserve">Banamex $882 mdp. </t>
    </r>
    <r>
      <rPr>
        <sz val="10"/>
        <color theme="1"/>
        <rFont val="Calibri"/>
        <family val="2"/>
      </rPr>
      <t xml:space="preserve">
Banco Nacional de México, S.A., Integrante del Grupo Financiero Citibanamex  $882,581,089.60 con número de inscripción ante el RPU P14-0320027</t>
    </r>
  </si>
  <si>
    <r>
      <rPr>
        <b/>
        <sz val="10"/>
        <color theme="1"/>
        <rFont val="Calibri"/>
        <family val="2"/>
      </rPr>
      <t xml:space="preserve">Bajío $1,200 mdp. </t>
    </r>
    <r>
      <rPr>
        <sz val="10"/>
        <color theme="1"/>
        <rFont val="Calibri"/>
        <family val="2"/>
      </rPr>
      <t xml:space="preserve">
Banco del Bajío, S.A., Institución de Banca Múltiple $1,200,000,000.00 con número de inscripción ante el RPU P14-0820078</t>
    </r>
  </si>
  <si>
    <r>
      <rPr>
        <b/>
        <sz val="10"/>
        <color theme="1"/>
        <rFont val="Calibri"/>
        <family val="2"/>
      </rPr>
      <t>Bajío $300 mdp.</t>
    </r>
    <r>
      <rPr>
        <sz val="10"/>
        <color theme="1"/>
        <rFont val="Calibri"/>
        <family val="2"/>
      </rPr>
      <t xml:space="preserve">
Banco del Bajío, S.A., Institución de Banca Múltiple $300,000,000.00 con número de inscripción ante el RPU P14-0820079</t>
    </r>
  </si>
  <si>
    <r>
      <rPr>
        <b/>
        <sz val="10"/>
        <color theme="1"/>
        <rFont val="Calibri"/>
        <family val="2"/>
      </rPr>
      <t xml:space="preserve">Banamex $700 mdp. </t>
    </r>
    <r>
      <rPr>
        <sz val="10"/>
        <color theme="1"/>
        <rFont val="Calibri"/>
        <family val="2"/>
      </rPr>
      <t xml:space="preserve">
Banco Nacional de México, S.A., Integrante del Grupo Financiero Citibanamex $700,000,000.00 con número de inscripción ante el RPU P14-0820080</t>
    </r>
  </si>
  <si>
    <r>
      <rPr>
        <b/>
        <sz val="10"/>
        <color theme="1"/>
        <rFont val="Calibri"/>
        <family val="2"/>
      </rPr>
      <t>Banamex $1,000 mdp.</t>
    </r>
    <r>
      <rPr>
        <sz val="10"/>
        <color theme="1"/>
        <rFont val="Calibri"/>
        <family val="2"/>
      </rPr>
      <t xml:space="preserve"> 
Banco Nacional de México, S.A., Integrante del Grupo Financiero Citibanamex $1,000,000,000.00 con número de inscripción ante el RPU P14-0820081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</si>
  <si>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P14-0820082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</si>
  <si>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P14-0820083</t>
    </r>
  </si>
  <si>
    <r>
      <rPr>
        <b/>
        <sz val="10"/>
        <color theme="1"/>
        <rFont val="Calibri"/>
        <family val="2"/>
      </rPr>
      <t xml:space="preserve">Bancomer $1,000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$1,000,000,000.00 con número de inscripción ante el RPU P14-0820084</t>
    </r>
  </si>
  <si>
    <r>
      <rPr>
        <b/>
        <sz val="10"/>
        <color theme="1"/>
        <rFont val="Calibri"/>
        <family val="2"/>
      </rPr>
      <t xml:space="preserve">Bancomer $600 mdp </t>
    </r>
    <r>
      <rPr>
        <sz val="10"/>
        <color theme="1"/>
        <rFont val="Calibri"/>
        <family val="2"/>
      </rPr>
      <t xml:space="preserve">
BBVA Bancomer, Intitución de Banca Múltiple, Grupo Financiero BBVA Bancomer (Bancomer)  $600,000,000.00 con número de inscripción ante el RPU Q14-0420053</t>
    </r>
  </si>
  <si>
    <r>
      <rPr>
        <b/>
        <sz val="10"/>
        <color theme="1"/>
        <rFont val="Calibri"/>
        <family val="2"/>
      </rPr>
      <t>Banorte $800 mdp</t>
    </r>
    <r>
      <rPr>
        <sz val="10"/>
        <color theme="1"/>
        <rFont val="Calibri"/>
        <family val="2"/>
      </rPr>
      <t xml:space="preserve">
Banco Mercantil del Norte, S.A, Institución de Banca Múltiple, Grupo Financiero Banorte (Banorte)  $800,000,000.00 con número de inscripción ante el RPU Q14-0520070</t>
    </r>
  </si>
  <si>
    <r>
      <rPr>
        <b/>
        <sz val="10"/>
        <color theme="1"/>
        <rFont val="Calibri"/>
        <family val="2"/>
      </rPr>
      <t>Santander $200 mdp.</t>
    </r>
    <r>
      <rPr>
        <sz val="10"/>
        <color theme="1"/>
        <rFont val="Calibri"/>
        <family val="2"/>
      </rPr>
      <t xml:space="preserve">
Banco Santander México, S.A., Institución de Banca Múltiple, Grupo Financiero Santander México (Santander)  $200,000,000.00 con número de inscripción ante el RPU Q14-0520071</t>
    </r>
  </si>
  <si>
    <r>
      <rPr>
        <b/>
        <sz val="10"/>
        <color theme="1"/>
        <rFont val="Calibri"/>
        <family val="2"/>
      </rPr>
      <t xml:space="preserve">Scotiabank $200 mdp </t>
    </r>
    <r>
      <rPr>
        <sz val="10"/>
        <color theme="1"/>
        <rFont val="Calibri"/>
        <family val="2"/>
      </rPr>
      <t xml:space="preserve">
Scotiabank Invertal, S.A., Institución de Banca Múltiple, Grupo Financiero Scotiabank Inverlat (Scotiabank) $200,000,000.00 </t>
    </r>
  </si>
  <si>
    <r>
      <rPr>
        <b/>
        <sz val="10"/>
        <color theme="1"/>
        <rFont val="Calibri"/>
        <family val="2"/>
      </rPr>
      <t xml:space="preserve">Banobras $1,000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$1,000,000,000.00 con número de inscripción ante el RPU P14-0416021</t>
    </r>
  </si>
  <si>
    <r>
      <rPr>
        <b/>
        <sz val="10"/>
        <color theme="1"/>
        <rFont val="Calibri"/>
        <family val="2"/>
      </rPr>
      <t xml:space="preserve">Banobras $2,500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$2,500,000,000.00 con número de inscripción ante el RPU P14-0819018</t>
    </r>
  </si>
  <si>
    <r>
      <rPr>
        <b/>
        <sz val="10"/>
        <color theme="1"/>
        <rFont val="Calibri"/>
        <family val="2"/>
      </rPr>
      <t xml:space="preserve">Banobras $569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$569,432,472.53 con número de inscripción ante el RPU P14-0819020 </t>
    </r>
  </si>
  <si>
    <r>
      <rPr>
        <b/>
        <sz val="10"/>
        <color theme="1"/>
        <rFont val="Calibri"/>
        <family val="2"/>
      </rPr>
      <t xml:space="preserve">Banobras $2,250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$2,250,000,000.00 con número de inscripción ante el RPU P14-0819024</t>
    </r>
  </si>
  <si>
    <r>
      <rPr>
        <b/>
        <sz val="10"/>
        <color theme="1"/>
        <rFont val="Calibri"/>
        <family val="2"/>
      </rPr>
      <t xml:space="preserve">Banobras $700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$700,000,000.00 con número de inscripción ante el RPU A14-0819007</t>
    </r>
  </si>
  <si>
    <r>
      <rPr>
        <b/>
        <sz val="10"/>
        <color theme="1"/>
        <rFont val="Calibri"/>
        <family val="2"/>
      </rPr>
      <t>Banobras $1,000 mdp.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$1,000,000,000.00 con número de inscripción ante el RPU P14-0712095</t>
    </r>
  </si>
  <si>
    <r>
      <rPr>
        <b/>
        <sz val="10"/>
        <color theme="1"/>
        <rFont val="Calibri"/>
        <family val="2"/>
      </rPr>
      <t xml:space="preserve">Banobras $300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$300,000,000.00 con número de inscripción ante el RPU P14-0712103</t>
    </r>
  </si>
  <si>
    <r>
      <rPr>
        <b/>
        <sz val="10"/>
        <color theme="1"/>
        <rFont val="Calibri"/>
        <family val="2"/>
      </rPr>
      <t xml:space="preserve">Banobras $299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$299,888,355.00 con número de inscripción ante el RPU P14-1013128</t>
    </r>
  </si>
  <si>
    <r>
      <rPr>
        <b/>
        <sz val="10"/>
        <color theme="1"/>
        <rFont val="Calibri"/>
        <family val="2"/>
      </rPr>
      <t xml:space="preserve">Banobras $223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$223,786,059.00 con número de inscripción ante el RPU P14-0814122</t>
    </r>
  </si>
  <si>
    <r>
      <rPr>
        <b/>
        <sz val="10"/>
        <color theme="1"/>
        <rFont val="Calibri"/>
        <family val="2"/>
      </rPr>
      <t xml:space="preserve">Banobras $500.38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$500,379,494.00 con número de inscripción ante el RPU P14-1214238</t>
    </r>
  </si>
  <si>
    <r>
      <rPr>
        <b/>
        <sz val="10"/>
        <color theme="1"/>
        <rFont val="Calibri"/>
        <family val="2"/>
      </rPr>
      <t xml:space="preserve">Banobras $86,7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$86,788,886.00 con número de inscripción ante el RPU P14-0416020</t>
    </r>
  </si>
  <si>
    <r>
      <rPr>
        <b/>
        <sz val="10"/>
        <color theme="1"/>
        <rFont val="Calibri"/>
        <family val="2"/>
      </rPr>
      <t xml:space="preserve">Banobras $56.9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 $56,998,668.00 con número de inscripción ante el RPU P14-0916041</t>
    </r>
  </si>
  <si>
    <r>
      <rPr>
        <b/>
        <sz val="10"/>
        <color theme="1"/>
        <rFont val="Calibri"/>
        <family val="2"/>
      </rPr>
      <t>Banorte $5,115 mdp.</t>
    </r>
    <r>
      <rPr>
        <sz val="10"/>
        <color theme="1"/>
        <rFont val="Calibri"/>
        <family val="2"/>
      </rPr>
      <t xml:space="preserve">
Banco Mercantil del Norte, S.A, Institución de Banca Múltiple, Grupo Financiero Banorte (Banorte)  $5,115,348,231.00 con número de inscripción ante el RPU P14-0819019 </t>
    </r>
  </si>
  <si>
    <r>
      <rPr>
        <b/>
        <sz val="10"/>
        <color theme="1"/>
        <rFont val="Calibri"/>
        <family val="2"/>
      </rPr>
      <t>Banorte $200 mdp</t>
    </r>
    <r>
      <rPr>
        <sz val="10"/>
        <color theme="1"/>
        <rFont val="Calibri"/>
        <family val="2"/>
      </rPr>
      <t xml:space="preserve">
Banco Mercantil del Norte, S.A, Institución de Banca Múltiple, Grupo Financiero Banorte (Banorte)  $200,000,000.00  con número de inscripción ante el RPU Q14-1220204</t>
    </r>
  </si>
  <si>
    <r>
      <t xml:space="preserve">Nota1: </t>
    </r>
    <r>
      <rPr>
        <sz val="8"/>
        <color rgb="FF000000"/>
        <rFont val="Calibri"/>
        <family val="2"/>
      </rPr>
      <t xml:space="preserve">Al 4to Trimestre 2020, el Gobierno del Estado dispusó la cantidad total del financiamiento Banorte $2,300 mdp destinado a Inversión Pública Productiva, del Financiamiento Banobras $2,250 mdp  con el mismo destino la cantidad de $2,250,000,000.00 (la totalidad) y del Financiamiento Banobras $700 mdp la cantidad de $700,000,000.00 (Totalidad).  </t>
    </r>
    <r>
      <rPr>
        <b/>
        <sz val="8"/>
        <color rgb="FF000000"/>
        <rFont val="Calibri"/>
        <family val="2"/>
      </rPr>
      <t xml:space="preserve">
Nota2: </t>
    </r>
    <r>
      <rPr>
        <sz val="8"/>
        <color rgb="FF000000"/>
        <rFont val="Calibri"/>
        <family val="2"/>
      </rPr>
      <t xml:space="preserve">Respecto a los créditos Quirografarios se realizaron las diposiciones de los financiamientos Bancomer por hasta $600 mdp, Banorte $800 mdp, Santander $200 mdp, Banorte $200 mdp y Scotiabank $200 mdp los días 15 de mayo, 26 de junio, 29 de junio, 16 de diciembre y 15 de diciembre respectivamente. </t>
    </r>
    <r>
      <rPr>
        <b/>
        <sz val="8"/>
        <color rgb="FF000000"/>
        <rFont val="Calibri"/>
        <family val="2"/>
      </rPr>
      <t xml:space="preserve">
Nota3: </t>
    </r>
    <r>
      <rPr>
        <sz val="8"/>
        <color rgb="FF000000"/>
        <rFont val="Calibri"/>
        <family val="2"/>
      </rPr>
      <t>Durante el 2do trimestre se llevó a cabo el Refinanciamiento de los Créditos Banobras $500 mdp, $1,750 mdp y $1,920 mdp.</t>
    </r>
    <r>
      <rPr>
        <b/>
        <sz val="8"/>
        <color rgb="FF000000"/>
        <rFont val="Calibri"/>
        <family val="2"/>
      </rPr>
      <t xml:space="preserve">
Nota4: </t>
    </r>
    <r>
      <rPr>
        <sz val="8"/>
        <color rgb="FF000000"/>
        <rFont val="Calibri"/>
        <family val="2"/>
      </rPr>
      <t xml:space="preserve">al 4to trimestre de 2020, el Gobierno del Estado ha relizado disposiciones de los creditos contratados por hasta $6,200 mdp de la siguiente manera: Bajió $1,200 mdp; $423 mdp, Bajío $300 mdp; $300 mdp, Banamex $700 mdp; $604.9 mdp, Banamex $1,000 mdp; $682 mdp, Bancomer $1,000 mdp con RPU P14-0820082; $542 mdp, Bancomer $1,000 mdp con RPU P14-0820083; $528 mdp y Bancomer $1,000 mdp con RPU P14-0820084; $826 mdp.  </t>
    </r>
  </si>
  <si>
    <r>
      <rPr>
        <b/>
        <sz val="10"/>
        <color theme="1"/>
        <rFont val="Calibri"/>
        <family val="2"/>
      </rPr>
      <t xml:space="preserve">Banobras $500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 </t>
    </r>
    <r>
      <rPr>
        <sz val="10"/>
        <color rgb="FF000000"/>
        <rFont val="Calibri"/>
        <family val="2"/>
      </rPr>
      <t xml:space="preserve">$500,000,000.00 </t>
    </r>
  </si>
  <si>
    <r>
      <rPr>
        <b/>
        <sz val="10"/>
        <color theme="1"/>
        <rFont val="Calibri"/>
        <family val="2"/>
      </rPr>
      <t>Banobras $1,750 mdp.</t>
    </r>
    <r>
      <rPr>
        <sz val="10"/>
        <color theme="1"/>
        <rFont val="Calibri"/>
        <family val="2"/>
      </rPr>
      <t xml:space="preserve">
Banobras Nacional de Obras y Servicios Públicos, S.N.C. Institución de Banca de Desarrollo </t>
    </r>
    <r>
      <rPr>
        <sz val="10"/>
        <color rgb="FF000000"/>
        <rFont val="Calibri"/>
        <family val="2"/>
      </rPr>
      <t xml:space="preserve">$1,750,000,000.00 </t>
    </r>
  </si>
  <si>
    <r>
      <rPr>
        <b/>
        <sz val="10"/>
        <color theme="1"/>
        <rFont val="Calibri"/>
        <family val="2"/>
      </rPr>
      <t xml:space="preserve">Banobras $1,920 mdp. </t>
    </r>
    <r>
      <rPr>
        <sz val="10"/>
        <color theme="1"/>
        <rFont val="Calibri"/>
        <family val="2"/>
      </rPr>
      <t xml:space="preserve">
Banobras Nacional de Obras y Servicios Públicos, S.N.C. Institución de Banca de Desarrollo</t>
    </r>
    <r>
      <rPr>
        <sz val="10"/>
        <color rgb="FF000000"/>
        <rFont val="Calibri"/>
        <family val="2"/>
      </rPr>
      <t xml:space="preserve"> $1,920,000,000.00 </t>
    </r>
  </si>
  <si>
    <t>Del 01 enero 2020 al 31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</si>
</sst>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4" fillId="2" borderId="1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/>
    <xf numFmtId="0" fontId="5" fillId="2" borderId="2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3" fillId="0" borderId="0" xfId="0" applyFont="1" applyAlignment="1"/>
    <xf numFmtId="0" fontId="0" fillId="0" borderId="0" xfId="0" applyFont="1" applyAlignment="1"/>
    <xf numFmtId="3" fontId="8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7" fillId="2" borderId="0" xfId="0" applyNumberFormat="1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3" fontId="5" fillId="2" borderId="12" xfId="0" applyNumberFormat="1" applyFont="1" applyFill="1" applyBorder="1" applyAlignment="1">
      <alignment horizontal="right" vertical="center" wrapText="1" indent="1"/>
    </xf>
    <xf numFmtId="3" fontId="6" fillId="2" borderId="1" xfId="0" applyNumberFormat="1" applyFont="1" applyFill="1" applyBorder="1" applyAlignment="1">
      <alignment horizontal="right" vertical="center" wrapText="1" indent="2"/>
    </xf>
    <xf numFmtId="3" fontId="4" fillId="2" borderId="1" xfId="0" applyNumberFormat="1" applyFont="1" applyFill="1" applyBorder="1" applyAlignment="1">
      <alignment horizontal="right" vertical="center" indent="2"/>
    </xf>
    <xf numFmtId="3" fontId="7" fillId="2" borderId="1" xfId="0" applyNumberFormat="1" applyFont="1" applyFill="1" applyBorder="1" applyAlignment="1">
      <alignment horizontal="right" vertical="center" wrapText="1" indent="2"/>
    </xf>
    <xf numFmtId="3" fontId="7" fillId="2" borderId="1" xfId="0" applyNumberFormat="1" applyFont="1" applyFill="1" applyBorder="1" applyAlignment="1">
      <alignment horizontal="right" vertical="center" indent="2"/>
    </xf>
    <xf numFmtId="3" fontId="5" fillId="2" borderId="2" xfId="0" applyNumberFormat="1" applyFont="1" applyFill="1" applyBorder="1" applyAlignment="1">
      <alignment horizontal="right" vertical="center" wrapText="1" indent="2"/>
    </xf>
    <xf numFmtId="3" fontId="4" fillId="2" borderId="7" xfId="0" applyNumberFormat="1" applyFont="1" applyFill="1" applyBorder="1" applyAlignment="1">
      <alignment horizontal="right" vertical="center" wrapText="1" indent="2"/>
    </xf>
    <xf numFmtId="3" fontId="5" fillId="2" borderId="9" xfId="0" applyNumberFormat="1" applyFont="1" applyFill="1" applyBorder="1" applyAlignment="1">
      <alignment horizontal="right" vertical="center" wrapText="1" indent="2"/>
    </xf>
    <xf numFmtId="3" fontId="5" fillId="2" borderId="10" xfId="0" applyNumberFormat="1" applyFont="1" applyFill="1" applyBorder="1" applyAlignment="1">
      <alignment horizontal="right" vertical="center" wrapText="1" indent="2"/>
    </xf>
    <xf numFmtId="3" fontId="5" fillId="2" borderId="12" xfId="0" applyNumberFormat="1" applyFont="1" applyFill="1" applyBorder="1" applyAlignment="1">
      <alignment horizontal="right" vertical="center" wrapText="1" indent="2"/>
    </xf>
    <xf numFmtId="3" fontId="5" fillId="2" borderId="13" xfId="0" applyNumberFormat="1" applyFont="1" applyFill="1" applyBorder="1" applyAlignment="1">
      <alignment horizontal="right" vertical="center" wrapText="1" indent="2"/>
    </xf>
    <xf numFmtId="0" fontId="5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2" fillId="0" borderId="0" xfId="0" applyFont="1" applyAlignment="1">
      <alignment horizontal="left" vertical="center" wrapText="1"/>
    </xf>
    <xf numFmtId="0" fontId="10" fillId="0" borderId="0" xfId="0" applyFont="1" applyAlignment="1"/>
    <xf numFmtId="0" fontId="5" fillId="2" borderId="0" xfId="0" applyFont="1" applyFill="1" applyAlignment="1">
      <alignment horizontal="center"/>
    </xf>
    <xf numFmtId="0" fontId="3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87842</xdr:colOff>
      <xdr:row>0</xdr:row>
      <xdr:rowOff>0</xdr:rowOff>
    </xdr:from>
    <xdr:to>
      <xdr:col>1</xdr:col>
      <xdr:colOff>867193</xdr:colOff>
      <xdr:row>4</xdr:row>
      <xdr:rowOff>103717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7392" y="0"/>
          <a:ext cx="779351" cy="751417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53</xdr:row>
      <xdr:rowOff>114300</xdr:rowOff>
    </xdr:from>
    <xdr:to>
      <xdr:col>4</xdr:col>
      <xdr:colOff>1057276</xdr:colOff>
      <xdr:row>62</xdr:row>
      <xdr:rowOff>133350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6" y="20678775"/>
          <a:ext cx="9086850" cy="1819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E51"/>
  <sheetViews>
    <sheetView showGridLines="0" tabSelected="1" topLeftCell="A41" zoomScaleNormal="100" workbookViewId="0">
      <selection activeCell="B66" sqref="B66"/>
    </sheetView>
  </sheetViews>
  <sheetFormatPr baseColWidth="10" defaultColWidth="14.42578125" defaultRowHeight="15.75" customHeight="1" x14ac:dyDescent="0.2"/>
  <cols>
    <col min="1" max="1" width="3.28515625" style="9" customWidth="1"/>
    <col min="2" max="2" width="82.140625" style="8" customWidth="1"/>
    <col min="3" max="3" width="20.85546875" style="15" customWidth="1"/>
    <col min="4" max="5" width="19.42578125" style="15" customWidth="1"/>
  </cols>
  <sheetData>
    <row r="1" spans="2:5" ht="12.75" x14ac:dyDescent="0.2">
      <c r="B1" s="32" t="s">
        <v>0</v>
      </c>
      <c r="C1" s="33"/>
      <c r="D1" s="33"/>
      <c r="E1" s="33"/>
    </row>
    <row r="2" spans="2:5" ht="12.75" x14ac:dyDescent="0.2">
      <c r="B2" s="32" t="s">
        <v>1</v>
      </c>
      <c r="C2" s="33"/>
      <c r="D2" s="33"/>
      <c r="E2" s="33"/>
    </row>
    <row r="3" spans="2:5" ht="12.75" x14ac:dyDescent="0.2">
      <c r="B3" s="32" t="s">
        <v>47</v>
      </c>
      <c r="C3" s="33"/>
      <c r="D3" s="33"/>
      <c r="E3" s="33"/>
    </row>
    <row r="4" spans="2:5" ht="12.75" x14ac:dyDescent="0.2">
      <c r="B4" s="32"/>
      <c r="C4" s="33"/>
      <c r="D4" s="33"/>
      <c r="E4" s="33"/>
    </row>
    <row r="5" spans="2:5" ht="12.75" x14ac:dyDescent="0.2">
      <c r="B5" s="3"/>
      <c r="C5" s="12"/>
      <c r="D5" s="13"/>
      <c r="E5" s="13"/>
    </row>
    <row r="6" spans="2:5" ht="12.75" x14ac:dyDescent="0.2">
      <c r="B6" s="34" t="s">
        <v>2</v>
      </c>
      <c r="C6" s="10" t="s">
        <v>3</v>
      </c>
      <c r="D6" s="11" t="s">
        <v>4</v>
      </c>
      <c r="E6" s="11" t="s">
        <v>1</v>
      </c>
    </row>
    <row r="7" spans="2:5" ht="12.75" x14ac:dyDescent="0.2">
      <c r="B7" s="35"/>
      <c r="C7" s="10" t="s">
        <v>5</v>
      </c>
      <c r="D7" s="11" t="s">
        <v>6</v>
      </c>
      <c r="E7" s="11" t="s">
        <v>7</v>
      </c>
    </row>
    <row r="8" spans="2:5" ht="38.25" x14ac:dyDescent="0.2">
      <c r="B8" s="1" t="s">
        <v>41</v>
      </c>
      <c r="C8" s="17">
        <v>5093570567.3900003</v>
      </c>
      <c r="D8" s="18">
        <v>36110639.377615601</v>
      </c>
      <c r="E8" s="18">
        <f>C8-D8</f>
        <v>5057459928.0123844</v>
      </c>
    </row>
    <row r="9" spans="2:5" ht="38.25" x14ac:dyDescent="0.2">
      <c r="B9" s="1" t="s">
        <v>12</v>
      </c>
      <c r="C9" s="17">
        <v>2991646171.8799901</v>
      </c>
      <c r="D9" s="18">
        <v>21443407.469999999</v>
      </c>
      <c r="E9" s="18">
        <f t="shared" ref="E9:E32" si="0">C9-D9</f>
        <v>2970202764.4099903</v>
      </c>
    </row>
    <row r="10" spans="2:5" ht="38.25" x14ac:dyDescent="0.2">
      <c r="B10" s="1" t="s">
        <v>13</v>
      </c>
      <c r="C10" s="17">
        <v>1995602000</v>
      </c>
      <c r="D10" s="18">
        <v>14304000</v>
      </c>
      <c r="E10" s="18">
        <f t="shared" si="0"/>
        <v>1981298000</v>
      </c>
    </row>
    <row r="11" spans="2:5" ht="38.25" x14ac:dyDescent="0.2">
      <c r="B11" s="1" t="s">
        <v>14</v>
      </c>
      <c r="C11" s="17">
        <v>997801000</v>
      </c>
      <c r="D11" s="18">
        <v>7152000</v>
      </c>
      <c r="E11" s="18">
        <f t="shared" si="0"/>
        <v>990649000</v>
      </c>
    </row>
    <row r="12" spans="2:5" ht="38.25" x14ac:dyDescent="0.2">
      <c r="B12" s="1" t="s">
        <v>15</v>
      </c>
      <c r="C12" s="17">
        <v>253727598</v>
      </c>
      <c r="D12" s="18">
        <v>8409889</v>
      </c>
      <c r="E12" s="18">
        <f>C12-D12+100000000+50000000+200000000+542000000+245000000+909000000</f>
        <v>2291317709</v>
      </c>
    </row>
    <row r="13" spans="2:5" ht="38.25" x14ac:dyDescent="0.2">
      <c r="B13" s="1" t="s">
        <v>16</v>
      </c>
      <c r="C13" s="17">
        <v>0</v>
      </c>
      <c r="D13" s="18">
        <v>4515095.1899999902</v>
      </c>
      <c r="E13" s="18">
        <f>C13-D13+988851332.83</f>
        <v>984336237.6400001</v>
      </c>
    </row>
    <row r="14" spans="2:5" ht="38.25" x14ac:dyDescent="0.2">
      <c r="B14" s="1" t="s">
        <v>17</v>
      </c>
      <c r="C14" s="17">
        <v>0</v>
      </c>
      <c r="D14" s="18">
        <v>3684639.79</v>
      </c>
      <c r="E14" s="18">
        <f>C14-D14+806973236.76</f>
        <v>803288596.97000003</v>
      </c>
    </row>
    <row r="15" spans="2:5" ht="38.25" x14ac:dyDescent="0.2">
      <c r="B15" s="1" t="s">
        <v>18</v>
      </c>
      <c r="C15" s="17">
        <v>0</v>
      </c>
      <c r="D15" s="18">
        <v>669578</v>
      </c>
      <c r="E15" s="18">
        <f>C15-D15+73000000+350000000</f>
        <v>422330422</v>
      </c>
    </row>
    <row r="16" spans="2:5" ht="38.25" x14ac:dyDescent="0.2">
      <c r="B16" s="1" t="s">
        <v>19</v>
      </c>
      <c r="C16" s="17">
        <v>0</v>
      </c>
      <c r="D16" s="18">
        <v>356960</v>
      </c>
      <c r="E16" s="18">
        <f>C16-D16+160000000+140000000</f>
        <v>299643040</v>
      </c>
    </row>
    <row r="17" spans="2:5" ht="38.25" x14ac:dyDescent="0.2">
      <c r="B17" s="1" t="s">
        <v>20</v>
      </c>
      <c r="C17" s="17">
        <v>0</v>
      </c>
      <c r="D17" s="18">
        <v>554596.5</v>
      </c>
      <c r="E17" s="18">
        <f>C17-D17+67000000+150100000+240000000+147800000</f>
        <v>604345403.5</v>
      </c>
    </row>
    <row r="18" spans="2:5" ht="38.25" x14ac:dyDescent="0.2">
      <c r="B18" s="1" t="s">
        <v>21</v>
      </c>
      <c r="C18" s="17">
        <v>0</v>
      </c>
      <c r="D18" s="18">
        <v>447906</v>
      </c>
      <c r="E18" s="18">
        <f>C18-D18+124000000+58000000+320000000+180000000</f>
        <v>681552094</v>
      </c>
    </row>
    <row r="19" spans="2:5" ht="38.25" x14ac:dyDescent="0.2">
      <c r="B19" s="1" t="s">
        <v>22</v>
      </c>
      <c r="C19" s="17">
        <v>0</v>
      </c>
      <c r="D19" s="18">
        <v>584522</v>
      </c>
      <c r="E19" s="18">
        <f>C19-D19+262000000+280000000</f>
        <v>541415478</v>
      </c>
    </row>
    <row r="20" spans="2:5" ht="38.25" x14ac:dyDescent="0.2">
      <c r="B20" s="1" t="s">
        <v>23</v>
      </c>
      <c r="C20" s="17">
        <v>0</v>
      </c>
      <c r="D20" s="18">
        <v>261648</v>
      </c>
      <c r="E20" s="18">
        <f>C20-D20+158000000+370000000</f>
        <v>527738352</v>
      </c>
    </row>
    <row r="21" spans="2:5" ht="38.25" x14ac:dyDescent="0.2">
      <c r="B21" s="1" t="s">
        <v>24</v>
      </c>
      <c r="C21" s="17">
        <v>0</v>
      </c>
      <c r="D21" s="18">
        <v>1056089</v>
      </c>
      <c r="E21" s="18">
        <f>C21-D21+593000000+133000000+100000000</f>
        <v>824943911</v>
      </c>
    </row>
    <row r="22" spans="2:5" ht="38.25" x14ac:dyDescent="0.2">
      <c r="B22" s="1" t="s">
        <v>25</v>
      </c>
      <c r="C22" s="19">
        <v>0</v>
      </c>
      <c r="D22" s="18">
        <v>436363636.39999998</v>
      </c>
      <c r="E22" s="18">
        <f>C22-D22+600000000</f>
        <v>163636363.60000002</v>
      </c>
    </row>
    <row r="23" spans="2:5" ht="38.25" x14ac:dyDescent="0.2">
      <c r="B23" s="1" t="s">
        <v>26</v>
      </c>
      <c r="C23" s="19">
        <v>0</v>
      </c>
      <c r="D23" s="18">
        <v>444444440</v>
      </c>
      <c r="E23" s="18">
        <f>C23-D23+800000000</f>
        <v>355555560</v>
      </c>
    </row>
    <row r="24" spans="2:5" ht="38.25" x14ac:dyDescent="0.2">
      <c r="B24" s="1" t="s">
        <v>27</v>
      </c>
      <c r="C24" s="19">
        <v>0</v>
      </c>
      <c r="D24" s="18">
        <v>111111111.09999999</v>
      </c>
      <c r="E24" s="18">
        <f>C24-D24+200000000</f>
        <v>88888888.900000006</v>
      </c>
    </row>
    <row r="25" spans="2:5" ht="38.25" x14ac:dyDescent="0.2">
      <c r="B25" s="1" t="s">
        <v>42</v>
      </c>
      <c r="C25" s="17">
        <v>0</v>
      </c>
      <c r="D25" s="20">
        <v>0</v>
      </c>
      <c r="E25" s="18">
        <f>C25-D25+200000000</f>
        <v>200000000</v>
      </c>
    </row>
    <row r="26" spans="2:5" ht="38.25" x14ac:dyDescent="0.2">
      <c r="B26" s="1" t="s">
        <v>28</v>
      </c>
      <c r="C26" s="17">
        <v>0</v>
      </c>
      <c r="D26" s="20">
        <v>0</v>
      </c>
      <c r="E26" s="18">
        <f>C26-D26+200000000</f>
        <v>200000000</v>
      </c>
    </row>
    <row r="27" spans="2:5" ht="38.25" x14ac:dyDescent="0.2">
      <c r="B27" s="1" t="s">
        <v>44</v>
      </c>
      <c r="C27" s="17">
        <v>178411792.94</v>
      </c>
      <c r="D27" s="18">
        <v>8298755</v>
      </c>
      <c r="E27" s="18">
        <v>0</v>
      </c>
    </row>
    <row r="28" spans="2:5" ht="38.25" x14ac:dyDescent="0.2">
      <c r="B28" s="1" t="s">
        <v>45</v>
      </c>
      <c r="C28" s="17">
        <v>736522341.12</v>
      </c>
      <c r="D28" s="18">
        <v>33863096</v>
      </c>
      <c r="E28" s="18">
        <v>0</v>
      </c>
    </row>
    <row r="29" spans="2:5" ht="38.25" x14ac:dyDescent="0.2">
      <c r="B29" s="1" t="s">
        <v>46</v>
      </c>
      <c r="C29" s="17">
        <v>967646955.62</v>
      </c>
      <c r="D29" s="18">
        <v>44594669</v>
      </c>
      <c r="E29" s="18">
        <v>0</v>
      </c>
    </row>
    <row r="30" spans="2:5" ht="38.25" x14ac:dyDescent="0.2">
      <c r="B30" s="1" t="s">
        <v>29</v>
      </c>
      <c r="C30" s="17">
        <v>809988274.54999995</v>
      </c>
      <c r="D30" s="18">
        <v>49845432.240000002</v>
      </c>
      <c r="E30" s="18">
        <f>C30-D30</f>
        <v>760142842.30999994</v>
      </c>
    </row>
    <row r="31" spans="2:5" ht="38.25" x14ac:dyDescent="0.2">
      <c r="B31" s="1" t="s">
        <v>30</v>
      </c>
      <c r="C31" s="17">
        <v>2490281875.44768</v>
      </c>
      <c r="D31" s="18">
        <v>18052248.689999901</v>
      </c>
      <c r="E31" s="18">
        <f t="shared" si="0"/>
        <v>2472229626.7576799</v>
      </c>
    </row>
    <row r="32" spans="2:5" ht="38.25" x14ac:dyDescent="0.2">
      <c r="B32" s="1" t="s">
        <v>31</v>
      </c>
      <c r="C32" s="17">
        <v>566088905.56887805</v>
      </c>
      <c r="D32" s="18">
        <v>4103622.8899999899</v>
      </c>
      <c r="E32" s="18">
        <f t="shared" si="0"/>
        <v>561985282.67887807</v>
      </c>
    </row>
    <row r="33" spans="2:5" ht="38.25" x14ac:dyDescent="0.2">
      <c r="B33" s="1" t="s">
        <v>32</v>
      </c>
      <c r="C33" s="17">
        <v>99832.9</v>
      </c>
      <c r="D33" s="18">
        <v>5566618.71</v>
      </c>
      <c r="E33" s="18">
        <f>C33-D33+270000000+450000000+360000000+1169900000</f>
        <v>2244433214.1900001</v>
      </c>
    </row>
    <row r="34" spans="2:5" ht="38.25" x14ac:dyDescent="0.2">
      <c r="B34" s="1" t="s">
        <v>33</v>
      </c>
      <c r="C34" s="17">
        <v>229842462.901768</v>
      </c>
      <c r="D34" s="18">
        <v>3774764.91</v>
      </c>
      <c r="E34" s="18">
        <f>C34-D34+200000000+151000000+112000000+6900000</f>
        <v>695967697.991768</v>
      </c>
    </row>
    <row r="35" spans="2:5" ht="13.5" thickBot="1" x14ac:dyDescent="0.25">
      <c r="B35" s="4" t="s">
        <v>8</v>
      </c>
      <c r="C35" s="21">
        <f t="shared" ref="C35:E35" si="1">SUM(C8:C34)</f>
        <v>17311229778.318317</v>
      </c>
      <c r="D35" s="21">
        <f t="shared" si="1"/>
        <v>1259569365.2676156</v>
      </c>
      <c r="E35" s="21">
        <f t="shared" si="1"/>
        <v>26723360412.960697</v>
      </c>
    </row>
    <row r="36" spans="2:5" ht="14.25" thickTop="1" thickBot="1" x14ac:dyDescent="0.25">
      <c r="B36" s="3"/>
      <c r="C36" s="12"/>
      <c r="D36" s="13"/>
      <c r="E36" s="13"/>
    </row>
    <row r="37" spans="2:5" ht="12.75" x14ac:dyDescent="0.2">
      <c r="B37" s="27" t="s">
        <v>9</v>
      </c>
      <c r="C37" s="28"/>
      <c r="D37" s="28"/>
      <c r="E37" s="29"/>
    </row>
    <row r="38" spans="2:5" ht="38.25" x14ac:dyDescent="0.2">
      <c r="B38" s="2" t="s">
        <v>34</v>
      </c>
      <c r="C38" s="19">
        <v>995600150</v>
      </c>
      <c r="D38" s="18">
        <v>0</v>
      </c>
      <c r="E38" s="22">
        <f>C38-D38</f>
        <v>995600150</v>
      </c>
    </row>
    <row r="39" spans="2:5" ht="38.25" x14ac:dyDescent="0.2">
      <c r="B39" s="2" t="s">
        <v>35</v>
      </c>
      <c r="C39" s="19">
        <v>300000000</v>
      </c>
      <c r="D39" s="18">
        <v>0</v>
      </c>
      <c r="E39" s="22">
        <f t="shared" ref="E39:E44" si="2">C39-D39</f>
        <v>300000000</v>
      </c>
    </row>
    <row r="40" spans="2:5" ht="38.25" x14ac:dyDescent="0.2">
      <c r="B40" s="2" t="s">
        <v>36</v>
      </c>
      <c r="C40" s="19">
        <v>299888355</v>
      </c>
      <c r="D40" s="18">
        <v>0</v>
      </c>
      <c r="E40" s="22">
        <f t="shared" si="2"/>
        <v>299888355</v>
      </c>
    </row>
    <row r="41" spans="2:5" ht="38.25" x14ac:dyDescent="0.2">
      <c r="B41" s="2" t="s">
        <v>37</v>
      </c>
      <c r="C41" s="19">
        <v>211994864</v>
      </c>
      <c r="D41" s="18">
        <v>0</v>
      </c>
      <c r="E41" s="22">
        <f t="shared" si="2"/>
        <v>211994864</v>
      </c>
    </row>
    <row r="42" spans="2:5" ht="38.25" x14ac:dyDescent="0.2">
      <c r="B42" s="2" t="s">
        <v>38</v>
      </c>
      <c r="C42" s="19">
        <v>500379494</v>
      </c>
      <c r="D42" s="18">
        <v>0</v>
      </c>
      <c r="E42" s="22">
        <f t="shared" si="2"/>
        <v>500379494</v>
      </c>
    </row>
    <row r="43" spans="2:5" ht="38.25" x14ac:dyDescent="0.2">
      <c r="B43" s="2" t="s">
        <v>39</v>
      </c>
      <c r="C43" s="19">
        <v>86788886</v>
      </c>
      <c r="D43" s="18">
        <v>0</v>
      </c>
      <c r="E43" s="22">
        <f t="shared" si="2"/>
        <v>86788886</v>
      </c>
    </row>
    <row r="44" spans="2:5" ht="38.25" x14ac:dyDescent="0.2">
      <c r="B44" s="2" t="s">
        <v>40</v>
      </c>
      <c r="C44" s="19">
        <v>56000000</v>
      </c>
      <c r="D44" s="18">
        <v>0</v>
      </c>
      <c r="E44" s="22">
        <f t="shared" si="2"/>
        <v>56000000</v>
      </c>
    </row>
    <row r="45" spans="2:5" ht="13.5" thickBot="1" x14ac:dyDescent="0.25">
      <c r="B45" s="5" t="s">
        <v>10</v>
      </c>
      <c r="C45" s="23">
        <f>SUM(C38:C44)</f>
        <v>2450651749</v>
      </c>
      <c r="D45" s="23">
        <f t="shared" ref="D45" si="3">SUM(D38:D44)</f>
        <v>0</v>
      </c>
      <c r="E45" s="24">
        <f>SUM(E38:E44)</f>
        <v>2450651749</v>
      </c>
    </row>
    <row r="46" spans="2:5" ht="13.5" thickBot="1" x14ac:dyDescent="0.25">
      <c r="B46" s="6"/>
      <c r="C46" s="14"/>
      <c r="D46" s="14"/>
      <c r="E46" s="14"/>
    </row>
    <row r="47" spans="2:5" ht="13.5" thickBot="1" x14ac:dyDescent="0.25">
      <c r="B47" s="7" t="s">
        <v>11</v>
      </c>
      <c r="C47" s="25">
        <f>C35+C45</f>
        <v>19761881527.318317</v>
      </c>
      <c r="D47" s="16">
        <f>D35+D45</f>
        <v>1259569365.2676156</v>
      </c>
      <c r="E47" s="26">
        <f>E35+E45</f>
        <v>29174012161.960697</v>
      </c>
    </row>
    <row r="48" spans="2:5" ht="12.75" x14ac:dyDescent="0.2">
      <c r="B48" s="3"/>
      <c r="C48" s="12"/>
      <c r="D48" s="13"/>
      <c r="E48" s="13"/>
    </row>
    <row r="49" spans="2:5" ht="25.15" customHeight="1" x14ac:dyDescent="0.2">
      <c r="B49" s="30" t="s">
        <v>43</v>
      </c>
      <c r="C49" s="31"/>
      <c r="D49" s="31"/>
      <c r="E49" s="31"/>
    </row>
    <row r="50" spans="2:5" ht="67.150000000000006" customHeight="1" x14ac:dyDescent="0.2">
      <c r="B50" s="31"/>
      <c r="C50" s="31"/>
      <c r="D50" s="31"/>
      <c r="E50" s="31"/>
    </row>
    <row r="51" spans="2:5" ht="12.75" x14ac:dyDescent="0.2">
      <c r="B51" s="3"/>
      <c r="C51" s="12"/>
      <c r="D51" s="13"/>
      <c r="E51" s="13"/>
    </row>
  </sheetData>
  <mergeCells count="7">
    <mergeCell ref="B37:E37"/>
    <mergeCell ref="B49:E50"/>
    <mergeCell ref="B1:E1"/>
    <mergeCell ref="B2:E2"/>
    <mergeCell ref="B3:E3"/>
    <mergeCell ref="B4:E4"/>
    <mergeCell ref="B6:B7"/>
  </mergeCells>
  <pageMargins left="1.6929133858267718" right="0.70866141732283472" top="0.39370078740157483" bottom="0.35433070866141736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</vt:lpstr>
      <vt:lpstr>'Endeudamiento Neto'!Área_de_impresión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Elena Martínez Rameño</dc:creator>
  <cp:lastModifiedBy>Martha Elena Martínez Rameño</cp:lastModifiedBy>
  <cp:lastPrinted>2021-04-23T15:57:29Z</cp:lastPrinted>
  <dcterms:created xsi:type="dcterms:W3CDTF">2021-01-28T23:41:46Z</dcterms:created>
  <dcterms:modified xsi:type="dcterms:W3CDTF">2021-04-23T15:57:38Z</dcterms:modified>
</cp:coreProperties>
</file>