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80" windowWidth="20730" windowHeight="11580"/>
  </bookViews>
  <sheets>
    <sheet name="Endeudamiento Neto 2018" sheetId="11" r:id="rId1"/>
    <sheet name="c) Endeudamiento Neto" sheetId="9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11"/>
  <c r="C49"/>
  <c r="E47"/>
  <c r="C47"/>
  <c r="E49" s="1"/>
  <c r="D47"/>
  <c r="E45"/>
  <c r="E44"/>
  <c r="E43"/>
  <c r="E42"/>
  <c r="E41"/>
  <c r="E40"/>
  <c r="E39"/>
  <c r="D36"/>
  <c r="C36"/>
  <c r="E35"/>
  <c r="E34"/>
  <c r="G33"/>
  <c r="E33"/>
  <c r="G32"/>
  <c r="E32"/>
  <c r="E31"/>
  <c r="E30"/>
  <c r="E29"/>
  <c r="E28"/>
  <c r="E25"/>
  <c r="E24"/>
  <c r="E22"/>
  <c r="E20"/>
  <c r="E19"/>
  <c r="E18"/>
  <c r="E17"/>
  <c r="E16"/>
  <c r="E15"/>
  <c r="E14"/>
  <c r="E13"/>
  <c r="E12"/>
  <c r="E11"/>
  <c r="E10"/>
  <c r="E36" l="1"/>
  <c r="E37" i="9"/>
  <c r="D37"/>
  <c r="C37"/>
  <c r="E36" l="1"/>
  <c r="E35"/>
  <c r="E34"/>
  <c r="E33"/>
  <c r="E32"/>
  <c r="E31"/>
  <c r="E30"/>
  <c r="E29"/>
  <c r="E25"/>
  <c r="E24"/>
  <c r="E22"/>
  <c r="E20"/>
  <c r="E19"/>
  <c r="E18"/>
  <c r="E17"/>
  <c r="E16"/>
  <c r="E15"/>
  <c r="E14"/>
  <c r="E13"/>
  <c r="E12"/>
  <c r="E11"/>
  <c r="E10"/>
  <c r="D47" l="1"/>
  <c r="E47" l="1"/>
  <c r="E46"/>
  <c r="E45"/>
  <c r="E44"/>
  <c r="E43"/>
  <c r="E42"/>
  <c r="E41"/>
  <c r="E40"/>
  <c r="C47" l="1"/>
  <c r="D49" l="1"/>
  <c r="C49"/>
  <c r="I34" l="1"/>
  <c r="I33"/>
  <c r="E49" l="1"/>
</calcChain>
</file>

<file path=xl/sharedStrings.xml><?xml version="1.0" encoding="utf-8"?>
<sst xmlns="http://schemas.openxmlformats.org/spreadsheetml/2006/main" count="118" uniqueCount="59">
  <si>
    <t>Poder Ejecutivo</t>
  </si>
  <si>
    <t>Endeudamiento Neto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</si>
  <si>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</si>
  <si>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</si>
  <si>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</si>
  <si>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</si>
  <si>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</si>
  <si>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</si>
  <si>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Creditos Bancarios</t>
  </si>
  <si>
    <t>Total Créditos Bancarios</t>
  </si>
  <si>
    <t>Otros Instrumentos de Deuda</t>
  </si>
  <si>
    <t>Total Otros Instrumentos de Deuda</t>
  </si>
  <si>
    <t>TOTAL</t>
  </si>
  <si>
    <t>Scotiabank $100 mdp</t>
  </si>
  <si>
    <t>Banorte $632 mdp</t>
  </si>
  <si>
    <t>Banorte $374 mdp</t>
  </si>
  <si>
    <t>Banorte $500 mdp</t>
  </si>
  <si>
    <t>Banorte $1,400 mdp</t>
  </si>
  <si>
    <t>Banobras $389 mdp</t>
  </si>
  <si>
    <t>Banobras $500 mdp</t>
  </si>
  <si>
    <t>Banobras $1,750 mdp</t>
  </si>
  <si>
    <t>Banobras $1,920 mdp</t>
  </si>
  <si>
    <t>Interacciones $665 mdp</t>
  </si>
  <si>
    <t>Santander $409 mdp</t>
  </si>
  <si>
    <t>Banamex $2,191 mdp</t>
  </si>
  <si>
    <t>Banorte $610 mdp</t>
  </si>
  <si>
    <t>Bancomer $ 535 mdp</t>
  </si>
  <si>
    <t>Banamex $ 735 mdp</t>
  </si>
  <si>
    <t xml:space="preserve">Banobras $1,000 mdp de Vagones </t>
  </si>
  <si>
    <t xml:space="preserve">Banobras $420 mdp </t>
  </si>
  <si>
    <t>N.A</t>
  </si>
  <si>
    <t>Créditos Bancarios</t>
  </si>
  <si>
    <t xml:space="preserve">Banobras $1,000 mdp PROFISE </t>
  </si>
  <si>
    <t xml:space="preserve">Banobras$ 299 mdp "JOVA" </t>
  </si>
  <si>
    <t xml:space="preserve">Banobras$ 223 mdp "MANUEL" </t>
  </si>
  <si>
    <t>Banobras $ 86 mdp "JUICIOS ORALES"</t>
  </si>
  <si>
    <t>Banobras $ 56 mdp "JUICIOS ORALES"</t>
  </si>
  <si>
    <t>Banorte $153 mdp</t>
  </si>
  <si>
    <t>Banorte $249 mdp</t>
  </si>
  <si>
    <t>Banamex $490 mdp</t>
  </si>
  <si>
    <t>Banorte $957 mdp</t>
  </si>
  <si>
    <t>Banobras $1,444 mdp</t>
  </si>
  <si>
    <t>Banobras $1,928 mdp</t>
  </si>
  <si>
    <t>Del 01 de Enero al 31 de Diciembre del 2018</t>
  </si>
  <si>
    <t>Cuenta Pública 2018</t>
  </si>
  <si>
    <t>C=A-B</t>
  </si>
  <si>
    <t>Bancomer $1´312 mdp *</t>
  </si>
  <si>
    <t xml:space="preserve">*Crédito obtenido para el Refinanciaminto del crédito con Santader por $1´355 mdp. </t>
  </si>
  <si>
    <t xml:space="preserve">Banorte 500 mdp (398) Decreto 25528/LX/15 </t>
  </si>
  <si>
    <t>Santander $1,355 mdp*</t>
  </si>
  <si>
    <t>Banobras $ 500.38 mdp "JUICIOS ORALES"</t>
  </si>
  <si>
    <t xml:space="preserve">Banobras $ 300 mdp PROFISE </t>
  </si>
  <si>
    <t>Banorte $800 mdp**</t>
  </si>
  <si>
    <t xml:space="preserve">** Contrato de Apertura de Crédito Simple Quirografario contratato el 19 de diciembre de 2018. </t>
  </si>
  <si>
    <t xml:space="preserve">Bancomer $1´312 mdp </t>
  </si>
  <si>
    <t>Santander $1,355 mdp</t>
  </si>
  <si>
    <t>N/A</t>
  </si>
  <si>
    <t>Banorte $800 mdp (Crédito Simple Quirografario)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</si>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</sst>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&quot;$&quot;* #,##0_-;\-&quot;$&quot;* #,##0_-;_-&quot;$&quot;* &quot;-&quot;??_-;_-@_-"/>
    <numFmt numFmtId="166" formatCode="#,##0_ ;\-#,##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3" borderId="0" xfId="0" applyFont="1" applyFill="1"/>
    <xf numFmtId="0" fontId="5" fillId="0" borderId="6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0" fillId="0" borderId="0" xfId="0" applyNumberFormat="1"/>
    <xf numFmtId="0" fontId="9" fillId="0" borderId="3" xfId="0" applyFont="1" applyBorder="1" applyAlignment="1" applyProtection="1">
      <alignment horizontal="left"/>
      <protection locked="0"/>
    </xf>
    <xf numFmtId="3" fontId="0" fillId="0" borderId="0" xfId="0" applyNumberFormat="1"/>
    <xf numFmtId="43" fontId="8" fillId="0" borderId="0" xfId="1" applyFont="1"/>
    <xf numFmtId="3" fontId="0" fillId="0" borderId="0" xfId="0" applyNumberFormat="1" applyAlignment="1">
      <alignment horizontal="center" wrapText="1"/>
    </xf>
    <xf numFmtId="0" fontId="9" fillId="0" borderId="3" xfId="0" applyFont="1" applyBorder="1" applyAlignment="1" applyProtection="1">
      <alignment horizontal="left" wrapText="1"/>
      <protection locked="0"/>
    </xf>
    <xf numFmtId="0" fontId="0" fillId="0" borderId="0" xfId="0" applyAlignment="1">
      <alignment vertical="center" wrapText="1"/>
    </xf>
    <xf numFmtId="4" fontId="9" fillId="0" borderId="6" xfId="0" applyNumberFormat="1" applyFont="1" applyBorder="1" applyAlignment="1" applyProtection="1">
      <alignment horizontal="right"/>
    </xf>
    <xf numFmtId="43" fontId="0" fillId="0" borderId="0" xfId="1" applyFont="1"/>
    <xf numFmtId="43" fontId="0" fillId="0" borderId="0" xfId="0" applyNumberFormat="1"/>
    <xf numFmtId="43" fontId="0" fillId="3" borderId="0" xfId="1" applyFont="1" applyFill="1"/>
    <xf numFmtId="164" fontId="3" fillId="2" borderId="3" xfId="1" applyNumberFormat="1" applyFont="1" applyFill="1" applyBorder="1" applyAlignment="1" applyProtection="1">
      <alignment horizontal="center" vertical="center"/>
    </xf>
    <xf numFmtId="4" fontId="2" fillId="3" borderId="0" xfId="0" applyNumberFormat="1" applyFont="1" applyFill="1"/>
    <xf numFmtId="4" fontId="3" fillId="2" borderId="3" xfId="1" applyNumberFormat="1" applyFont="1" applyFill="1" applyBorder="1" applyAlignment="1" applyProtection="1">
      <alignment vertical="center"/>
    </xf>
    <xf numFmtId="4" fontId="3" fillId="2" borderId="3" xfId="1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165" fontId="9" fillId="3" borderId="6" xfId="4" applyNumberFormat="1" applyFont="1" applyFill="1" applyBorder="1" applyAlignment="1" applyProtection="1">
      <alignment horizontal="right"/>
    </xf>
    <xf numFmtId="165" fontId="9" fillId="3" borderId="6" xfId="4" applyNumberFormat="1" applyFont="1" applyFill="1" applyBorder="1" applyAlignment="1" applyProtection="1">
      <alignment horizontal="right"/>
      <protection locked="0"/>
    </xf>
    <xf numFmtId="165" fontId="10" fillId="3" borderId="6" xfId="4" applyNumberFormat="1" applyFont="1" applyFill="1" applyBorder="1" applyAlignment="1" applyProtection="1">
      <alignment horizontal="right"/>
    </xf>
    <xf numFmtId="165" fontId="10" fillId="3" borderId="6" xfId="4" applyNumberFormat="1" applyFont="1" applyFill="1" applyBorder="1" applyAlignment="1" applyProtection="1">
      <alignment horizontal="right"/>
      <protection locked="0"/>
    </xf>
    <xf numFmtId="165" fontId="4" fillId="0" borderId="6" xfId="0" applyNumberFormat="1" applyFont="1" applyBorder="1" applyAlignment="1" applyProtection="1">
      <alignment horizontal="left"/>
      <protection locked="0"/>
    </xf>
    <xf numFmtId="0" fontId="11" fillId="0" borderId="0" xfId="0" applyFont="1"/>
    <xf numFmtId="166" fontId="9" fillId="3" borderId="6" xfId="4" applyNumberFormat="1" applyFont="1" applyFill="1" applyBorder="1" applyAlignment="1" applyProtection="1">
      <alignment horizontal="right"/>
    </xf>
    <xf numFmtId="166" fontId="9" fillId="3" borderId="6" xfId="4" applyNumberFormat="1" applyFont="1" applyFill="1" applyBorder="1" applyAlignment="1" applyProtection="1">
      <alignment horizontal="right"/>
      <protection locked="0"/>
    </xf>
    <xf numFmtId="165" fontId="4" fillId="0" borderId="6" xfId="0" applyNumberFormat="1" applyFont="1" applyBorder="1" applyAlignment="1" applyProtection="1">
      <alignment horizontal="center"/>
      <protection locked="0"/>
    </xf>
    <xf numFmtId="166" fontId="10" fillId="3" borderId="6" xfId="4" applyNumberFormat="1" applyFont="1" applyFill="1" applyBorder="1" applyAlignment="1" applyProtection="1">
      <alignment horizontal="right"/>
    </xf>
    <xf numFmtId="166" fontId="10" fillId="3" borderId="6" xfId="4" applyNumberFormat="1" applyFont="1" applyFill="1" applyBorder="1" applyAlignment="1" applyProtection="1">
      <alignment horizontal="right"/>
      <protection locked="0"/>
    </xf>
    <xf numFmtId="166" fontId="4" fillId="0" borderId="6" xfId="0" applyNumberFormat="1" applyFont="1" applyBorder="1" applyAlignment="1" applyProtection="1">
      <alignment horizontal="right"/>
      <protection locked="0"/>
    </xf>
    <xf numFmtId="166" fontId="5" fillId="0" borderId="6" xfId="0" applyNumberFormat="1" applyFont="1" applyBorder="1" applyAlignment="1" applyProtection="1">
      <alignment horizontal="right"/>
      <protection locked="0"/>
    </xf>
    <xf numFmtId="164" fontId="10" fillId="0" borderId="3" xfId="1" applyNumberFormat="1" applyFont="1" applyFill="1" applyBorder="1" applyAlignment="1" applyProtection="1">
      <alignment horizontal="center" vertical="center"/>
    </xf>
    <xf numFmtId="4" fontId="10" fillId="0" borderId="6" xfId="1" applyNumberFormat="1" applyFont="1" applyFill="1" applyBorder="1" applyAlignment="1" applyProtection="1">
      <alignment vertical="center"/>
    </xf>
    <xf numFmtId="4" fontId="10" fillId="0" borderId="6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/>
    <xf numFmtId="164" fontId="10" fillId="0" borderId="3" xfId="1" applyNumberFormat="1" applyFont="1" applyFill="1" applyBorder="1" applyAlignment="1" applyProtection="1">
      <alignment horizontal="center" vertical="center"/>
    </xf>
    <xf numFmtId="164" fontId="10" fillId="0" borderId="4" xfId="1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10" fillId="0" borderId="1" xfId="1" applyNumberFormat="1" applyFont="1" applyFill="1" applyBorder="1" applyAlignment="1" applyProtection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</cellXfs>
  <cellStyles count="5">
    <cellStyle name="Millares" xfId="1" builtinId="3"/>
    <cellStyle name="Millares 4 2" xfId="2"/>
    <cellStyle name="Moneda" xfId="4" builtinId="4"/>
    <cellStyle name="Normal" xfId="0" builtinId="0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84666</xdr:rowOff>
    </xdr:from>
    <xdr:to>
      <xdr:col>1</xdr:col>
      <xdr:colOff>1100666</xdr:colOff>
      <xdr:row>5</xdr:row>
      <xdr:rowOff>80999</xdr:rowOff>
    </xdr:to>
    <xdr:pic>
      <xdr:nvPicPr>
        <xdr:cNvPr id="4" name="3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168" y="84666"/>
          <a:ext cx="1005415" cy="948833"/>
        </a:xfrm>
        <a:prstGeom prst="rect">
          <a:avLst/>
        </a:prstGeom>
      </xdr:spPr>
    </xdr:pic>
    <xdr:clientData/>
  </xdr:twoCellAnchor>
  <xdr:twoCellAnchor editAs="oneCell">
    <xdr:from>
      <xdr:col>1</xdr:col>
      <xdr:colOff>222249</xdr:colOff>
      <xdr:row>54</xdr:row>
      <xdr:rowOff>190499</xdr:rowOff>
    </xdr:from>
    <xdr:to>
      <xdr:col>4</xdr:col>
      <xdr:colOff>1185332</xdr:colOff>
      <xdr:row>62</xdr:row>
      <xdr:rowOff>10583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166" y="10403416"/>
          <a:ext cx="6455833" cy="1344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84667</xdr:rowOff>
    </xdr:from>
    <xdr:to>
      <xdr:col>1</xdr:col>
      <xdr:colOff>1693333</xdr:colOff>
      <xdr:row>3</xdr:row>
      <xdr:rowOff>169332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00" y="84667"/>
          <a:ext cx="1619250" cy="656165"/>
        </a:xfrm>
        <a:prstGeom prst="rect">
          <a:avLst/>
        </a:prstGeom>
      </xdr:spPr>
    </xdr:pic>
    <xdr:clientData/>
  </xdr:twoCellAnchor>
  <xdr:twoCellAnchor editAs="oneCell">
    <xdr:from>
      <xdr:col>3</xdr:col>
      <xdr:colOff>751417</xdr:colOff>
      <xdr:row>1</xdr:row>
      <xdr:rowOff>0</xdr:rowOff>
    </xdr:from>
    <xdr:to>
      <xdr:col>4</xdr:col>
      <xdr:colOff>1428749</xdr:colOff>
      <xdr:row>3</xdr:row>
      <xdr:rowOff>137584</xdr:rowOff>
    </xdr:to>
    <xdr:pic>
      <xdr:nvPicPr>
        <xdr:cNvPr id="3" name="2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15417" y="190500"/>
          <a:ext cx="2158999" cy="518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showGridLines="0" tabSelected="1" topLeftCell="A37" zoomScale="90" zoomScaleNormal="90" zoomScalePageLayoutView="90" workbookViewId="0">
      <selection activeCell="C65" sqref="C65"/>
    </sheetView>
  </sheetViews>
  <sheetFormatPr baseColWidth="10" defaultRowHeight="15"/>
  <cols>
    <col min="1" max="1" width="2.7109375" customWidth="1"/>
    <col min="2" max="2" width="38" customWidth="1"/>
    <col min="3" max="4" width="22.28515625" customWidth="1"/>
    <col min="5" max="5" width="22.28515625" style="7" customWidth="1"/>
    <col min="6" max="6" width="13.7109375" bestFit="1" customWidth="1"/>
    <col min="7" max="7" width="0" hidden="1" customWidth="1"/>
    <col min="8" max="8" width="16.42578125" bestFit="1" customWidth="1"/>
  </cols>
  <sheetData>
    <row r="2" spans="2:6">
      <c r="B2" s="44" t="s">
        <v>44</v>
      </c>
      <c r="C2" s="44"/>
      <c r="D2" s="44"/>
      <c r="E2" s="44"/>
    </row>
    <row r="3" spans="2:6">
      <c r="B3" s="45" t="s">
        <v>0</v>
      </c>
      <c r="C3" s="45"/>
      <c r="D3" s="45"/>
      <c r="E3" s="45"/>
    </row>
    <row r="4" spans="2:6">
      <c r="B4" s="44" t="s">
        <v>1</v>
      </c>
      <c r="C4" s="44"/>
      <c r="D4" s="44"/>
      <c r="E4" s="44"/>
    </row>
    <row r="5" spans="2:6">
      <c r="B5" s="44" t="s">
        <v>43</v>
      </c>
      <c r="C5" s="44"/>
      <c r="D5" s="44"/>
      <c r="E5" s="44"/>
    </row>
    <row r="6" spans="2:6">
      <c r="B6" s="1"/>
      <c r="C6" s="1"/>
      <c r="D6" s="1"/>
      <c r="E6" s="19"/>
    </row>
    <row r="7" spans="2:6">
      <c r="B7" s="46" t="s">
        <v>2</v>
      </c>
      <c r="C7" s="37" t="s">
        <v>3</v>
      </c>
      <c r="D7" s="37" t="s">
        <v>4</v>
      </c>
      <c r="E7" s="38" t="s">
        <v>5</v>
      </c>
    </row>
    <row r="8" spans="2:6">
      <c r="B8" s="47"/>
      <c r="C8" s="37" t="s">
        <v>6</v>
      </c>
      <c r="D8" s="37" t="s">
        <v>7</v>
      </c>
      <c r="E8" s="39" t="s">
        <v>45</v>
      </c>
    </row>
    <row r="9" spans="2:6">
      <c r="B9" s="41" t="s">
        <v>31</v>
      </c>
      <c r="C9" s="42"/>
      <c r="D9" s="42"/>
      <c r="E9" s="43"/>
    </row>
    <row r="10" spans="2:6">
      <c r="B10" s="8" t="s">
        <v>22</v>
      </c>
      <c r="C10" s="30">
        <v>445656180.31999999</v>
      </c>
      <c r="D10" s="30">
        <v>31090140.860000003</v>
      </c>
      <c r="E10" s="30">
        <f t="shared" ref="E10:E20" si="0">C10-D10</f>
        <v>414566039.45999998</v>
      </c>
    </row>
    <row r="11" spans="2:6">
      <c r="B11" s="8" t="s">
        <v>14</v>
      </c>
      <c r="C11" s="30">
        <v>459426349.37</v>
      </c>
      <c r="D11" s="31">
        <v>22160608.75</v>
      </c>
      <c r="E11" s="30">
        <f t="shared" si="0"/>
        <v>437265740.62</v>
      </c>
    </row>
    <row r="12" spans="2:6">
      <c r="B12" s="8" t="s">
        <v>23</v>
      </c>
      <c r="C12" s="30">
        <v>280382603.66000003</v>
      </c>
      <c r="D12" s="30">
        <v>19322791.560000002</v>
      </c>
      <c r="E12" s="30">
        <f t="shared" si="0"/>
        <v>261059812.10000002</v>
      </c>
    </row>
    <row r="13" spans="2:6">
      <c r="B13" s="8" t="s">
        <v>15</v>
      </c>
      <c r="C13" s="30">
        <v>260452578</v>
      </c>
      <c r="D13" s="30">
        <v>12563031.660000002</v>
      </c>
      <c r="E13" s="30">
        <f t="shared" si="0"/>
        <v>247889546.34</v>
      </c>
      <c r="F13" s="16"/>
    </row>
    <row r="14" spans="2:6">
      <c r="B14" s="12" t="s">
        <v>37</v>
      </c>
      <c r="C14" s="30">
        <v>139494199.30000001</v>
      </c>
      <c r="D14" s="31">
        <v>1530580</v>
      </c>
      <c r="E14" s="30">
        <f t="shared" si="0"/>
        <v>137963619.30000001</v>
      </c>
      <c r="F14" s="16"/>
    </row>
    <row r="15" spans="2:6">
      <c r="B15" s="8" t="s">
        <v>24</v>
      </c>
      <c r="C15" s="30">
        <v>2118799764.0799999</v>
      </c>
      <c r="D15" s="31">
        <v>31400765.309999999</v>
      </c>
      <c r="E15" s="30">
        <f t="shared" si="0"/>
        <v>2087398998.77</v>
      </c>
    </row>
    <row r="16" spans="2:6">
      <c r="B16" s="12" t="s">
        <v>38</v>
      </c>
      <c r="C16" s="30">
        <v>214169844.97999999</v>
      </c>
      <c r="D16" s="31">
        <v>2349947.96</v>
      </c>
      <c r="E16" s="30">
        <f t="shared" si="0"/>
        <v>211819897.01999998</v>
      </c>
    </row>
    <row r="17" spans="2:7" s="13" customFormat="1">
      <c r="B17" s="12" t="s">
        <v>39</v>
      </c>
      <c r="C17" s="30">
        <v>474152796.27999997</v>
      </c>
      <c r="D17" s="31">
        <v>7026978.6300000008</v>
      </c>
      <c r="E17" s="30">
        <f t="shared" si="0"/>
        <v>467125817.64999998</v>
      </c>
    </row>
    <row r="18" spans="2:7">
      <c r="B18" s="12" t="s">
        <v>40</v>
      </c>
      <c r="C18" s="30">
        <v>870631304.85000002</v>
      </c>
      <c r="D18" s="31">
        <v>9552877.6300000008</v>
      </c>
      <c r="E18" s="30">
        <f t="shared" si="0"/>
        <v>861078427.22000003</v>
      </c>
    </row>
    <row r="19" spans="2:7">
      <c r="B19" s="8" t="s">
        <v>13</v>
      </c>
      <c r="C19" s="30">
        <v>33333333.760000002</v>
      </c>
      <c r="D19" s="30">
        <v>11111111.040000001</v>
      </c>
      <c r="E19" s="30">
        <f t="shared" si="0"/>
        <v>22222222.719999999</v>
      </c>
    </row>
    <row r="20" spans="2:7">
      <c r="B20" s="8" t="s">
        <v>16</v>
      </c>
      <c r="C20" s="30">
        <v>472579088.25</v>
      </c>
      <c r="D20" s="30">
        <v>5185306.57</v>
      </c>
      <c r="E20" s="30">
        <f t="shared" si="0"/>
        <v>467393781.68000001</v>
      </c>
    </row>
    <row r="21" spans="2:7">
      <c r="B21" s="8" t="s">
        <v>17</v>
      </c>
      <c r="C21" s="30">
        <v>1361617346.29</v>
      </c>
      <c r="D21" s="30">
        <v>14939901.199999999</v>
      </c>
      <c r="E21" s="30">
        <v>1346676949.45</v>
      </c>
    </row>
    <row r="22" spans="2:7">
      <c r="B22" s="8" t="s">
        <v>25</v>
      </c>
      <c r="C22" s="30">
        <v>609355185.46000004</v>
      </c>
      <c r="D22" s="31">
        <v>6691722.8599999994</v>
      </c>
      <c r="E22" s="30">
        <f>C22-D22</f>
        <v>602663462.60000002</v>
      </c>
    </row>
    <row r="23" spans="2:7">
      <c r="B23" s="12" t="s">
        <v>55</v>
      </c>
      <c r="C23" s="30">
        <v>1315911827.24</v>
      </c>
      <c r="D23" s="31">
        <v>9952043.2400000002</v>
      </c>
      <c r="E23" s="30">
        <v>0</v>
      </c>
      <c r="F23" s="9"/>
    </row>
    <row r="24" spans="2:7">
      <c r="B24" s="8" t="s">
        <v>26</v>
      </c>
      <c r="C24" s="30">
        <v>535000000</v>
      </c>
      <c r="D24" s="31">
        <v>19814814.800000001</v>
      </c>
      <c r="E24" s="30">
        <f>C24-D24</f>
        <v>515185185.19999999</v>
      </c>
      <c r="F24" s="9"/>
    </row>
    <row r="25" spans="2:7">
      <c r="B25" s="8" t="s">
        <v>27</v>
      </c>
      <c r="C25" s="30">
        <v>734770134.6400001</v>
      </c>
      <c r="D25" s="31">
        <v>3239423.79</v>
      </c>
      <c r="E25" s="30">
        <f>C25-D25</f>
        <v>731530710.85000014</v>
      </c>
      <c r="F25" s="9"/>
    </row>
    <row r="26" spans="2:7">
      <c r="B26" s="8" t="s">
        <v>48</v>
      </c>
      <c r="C26" s="30">
        <v>0</v>
      </c>
      <c r="D26" s="31">
        <v>213317</v>
      </c>
      <c r="E26" s="30">
        <v>397887992</v>
      </c>
      <c r="F26" s="9"/>
    </row>
    <row r="27" spans="2:7">
      <c r="B27" s="8" t="s">
        <v>54</v>
      </c>
      <c r="C27" s="30">
        <v>0</v>
      </c>
      <c r="D27" s="31">
        <v>5359433.22</v>
      </c>
      <c r="E27" s="30">
        <v>1300600340.6800001</v>
      </c>
      <c r="F27" s="9"/>
    </row>
    <row r="28" spans="2:7">
      <c r="B28" s="8" t="s">
        <v>18</v>
      </c>
      <c r="C28" s="30">
        <v>270137061.89999998</v>
      </c>
      <c r="D28" s="31">
        <v>18175048.160000004</v>
      </c>
      <c r="E28" s="30">
        <f t="shared" ref="E28:E35" si="1">C28-D28</f>
        <v>251962013.73999998</v>
      </c>
    </row>
    <row r="29" spans="2:7">
      <c r="B29" s="8" t="s">
        <v>19</v>
      </c>
      <c r="C29" s="30">
        <v>228204324.13999999</v>
      </c>
      <c r="D29" s="31">
        <v>24896265.600000005</v>
      </c>
      <c r="E29" s="30">
        <f t="shared" si="1"/>
        <v>203308058.53999999</v>
      </c>
      <c r="F29" s="9"/>
    </row>
    <row r="30" spans="2:7">
      <c r="B30" s="8" t="s">
        <v>20</v>
      </c>
      <c r="C30" s="30">
        <v>939700918.55999994</v>
      </c>
      <c r="D30" s="31">
        <v>101589288.72000001</v>
      </c>
      <c r="E30" s="30">
        <f t="shared" si="1"/>
        <v>838111629.83999991</v>
      </c>
      <c r="F30" s="7"/>
    </row>
    <row r="31" spans="2:7">
      <c r="B31" s="8" t="s">
        <v>21</v>
      </c>
      <c r="C31" s="30">
        <v>1235214967.7</v>
      </c>
      <c r="D31" s="31">
        <v>133784006.04000001</v>
      </c>
      <c r="E31" s="30">
        <f t="shared" si="1"/>
        <v>1101430961.6600001</v>
      </c>
    </row>
    <row r="32" spans="2:7">
      <c r="B32" s="12" t="s">
        <v>41</v>
      </c>
      <c r="C32" s="30">
        <v>1372659379.78</v>
      </c>
      <c r="D32" s="31">
        <v>20620960.670000002</v>
      </c>
      <c r="E32" s="30">
        <f t="shared" si="1"/>
        <v>1352038419.1099999</v>
      </c>
      <c r="G32" s="14" t="e">
        <f>#REF!-F32</f>
        <v>#REF!</v>
      </c>
    </row>
    <row r="33" spans="2:8">
      <c r="B33" s="12" t="s">
        <v>42</v>
      </c>
      <c r="C33" s="30">
        <v>1878532130.7</v>
      </c>
      <c r="D33" s="31">
        <v>21857938.27</v>
      </c>
      <c r="E33" s="30">
        <f t="shared" si="1"/>
        <v>1856674192.4300001</v>
      </c>
      <c r="G33" s="14" t="e">
        <f>#REF!-F33</f>
        <v>#REF!</v>
      </c>
    </row>
    <row r="34" spans="2:8">
      <c r="B34" s="8" t="s">
        <v>28</v>
      </c>
      <c r="C34" s="30">
        <v>909679139.02999997</v>
      </c>
      <c r="D34" s="31">
        <v>49845432.24000001</v>
      </c>
      <c r="E34" s="30">
        <f t="shared" si="1"/>
        <v>859833706.78999996</v>
      </c>
      <c r="F34" s="7"/>
    </row>
    <row r="35" spans="2:8">
      <c r="B35" s="8" t="s">
        <v>29</v>
      </c>
      <c r="C35" s="30">
        <v>419958648</v>
      </c>
      <c r="D35" s="30">
        <v>875065</v>
      </c>
      <c r="E35" s="30">
        <f t="shared" si="1"/>
        <v>419083583</v>
      </c>
      <c r="F35" s="7"/>
    </row>
    <row r="36" spans="2:8" ht="15.75" customHeight="1">
      <c r="B36" s="4" t="s">
        <v>9</v>
      </c>
      <c r="C36" s="33">
        <f>SUM(C10:C35)</f>
        <v>17579819106.290001</v>
      </c>
      <c r="D36" s="34">
        <f>SUM(D10:D35)</f>
        <v>585148800.77999997</v>
      </c>
      <c r="E36" s="34">
        <f>SUM(E10:E35)</f>
        <v>17392771108.77</v>
      </c>
      <c r="F36" s="7"/>
    </row>
    <row r="37" spans="2:8" ht="7.5" customHeight="1">
      <c r="B37" s="3"/>
      <c r="C37" s="3"/>
      <c r="D37" s="3"/>
      <c r="E37" s="22"/>
      <c r="F37" s="7"/>
    </row>
    <row r="38" spans="2:8" ht="24.75" customHeight="1">
      <c r="B38" s="41" t="s">
        <v>10</v>
      </c>
      <c r="C38" s="42"/>
      <c r="D38" s="42"/>
      <c r="E38" s="43"/>
      <c r="F38" s="7"/>
    </row>
    <row r="39" spans="2:8" ht="24.75" customHeight="1">
      <c r="B39" s="12" t="s">
        <v>32</v>
      </c>
      <c r="C39" s="30">
        <v>995600150</v>
      </c>
      <c r="D39" s="32" t="s">
        <v>56</v>
      </c>
      <c r="E39" s="35">
        <f t="shared" ref="E39:E45" si="2">C39</f>
        <v>995600150</v>
      </c>
      <c r="F39" s="7"/>
    </row>
    <row r="40" spans="2:8">
      <c r="B40" s="12" t="s">
        <v>51</v>
      </c>
      <c r="C40" s="30">
        <v>300000000</v>
      </c>
      <c r="D40" s="32" t="s">
        <v>56</v>
      </c>
      <c r="E40" s="35">
        <f t="shared" si="2"/>
        <v>300000000</v>
      </c>
    </row>
    <row r="41" spans="2:8">
      <c r="B41" s="12" t="s">
        <v>33</v>
      </c>
      <c r="C41" s="30">
        <v>299888355</v>
      </c>
      <c r="D41" s="32" t="s">
        <v>56</v>
      </c>
      <c r="E41" s="35">
        <f t="shared" si="2"/>
        <v>299888355</v>
      </c>
    </row>
    <row r="42" spans="2:8">
      <c r="B42" s="12" t="s">
        <v>34</v>
      </c>
      <c r="C42" s="30">
        <v>211994864</v>
      </c>
      <c r="D42" s="32" t="s">
        <v>56</v>
      </c>
      <c r="E42" s="35">
        <f t="shared" si="2"/>
        <v>211994864</v>
      </c>
      <c r="F42" s="7"/>
      <c r="H42" s="7"/>
    </row>
    <row r="43" spans="2:8" ht="16.5" customHeight="1">
      <c r="B43" s="12" t="s">
        <v>50</v>
      </c>
      <c r="C43" s="30">
        <v>500379494</v>
      </c>
      <c r="D43" s="32" t="s">
        <v>56</v>
      </c>
      <c r="E43" s="35">
        <f t="shared" si="2"/>
        <v>500379494</v>
      </c>
    </row>
    <row r="44" spans="2:8">
      <c r="B44" s="12" t="s">
        <v>35</v>
      </c>
      <c r="C44" s="30">
        <v>86788886</v>
      </c>
      <c r="D44" s="32" t="s">
        <v>56</v>
      </c>
      <c r="E44" s="35">
        <f t="shared" si="2"/>
        <v>86788886</v>
      </c>
    </row>
    <row r="45" spans="2:8">
      <c r="B45" s="12" t="s">
        <v>36</v>
      </c>
      <c r="C45" s="30">
        <v>56000000</v>
      </c>
      <c r="D45" s="32" t="s">
        <v>56</v>
      </c>
      <c r="E45" s="35">
        <f t="shared" si="2"/>
        <v>56000000</v>
      </c>
      <c r="F45" s="9"/>
    </row>
    <row r="46" spans="2:8">
      <c r="B46" s="8" t="s">
        <v>57</v>
      </c>
      <c r="C46" s="30">
        <v>0</v>
      </c>
      <c r="D46" s="32" t="s">
        <v>56</v>
      </c>
      <c r="E46" s="30">
        <v>800000000</v>
      </c>
      <c r="F46" s="9"/>
    </row>
    <row r="47" spans="2:8" ht="15.75" customHeight="1">
      <c r="B47" s="4" t="s">
        <v>11</v>
      </c>
      <c r="C47" s="5">
        <f>SUM(C39:C46)</f>
        <v>2450651749</v>
      </c>
      <c r="D47" s="5">
        <f>SUM(D39:D45)</f>
        <v>0</v>
      </c>
      <c r="E47" s="36">
        <f>SUM(E39:E46)</f>
        <v>3250651749</v>
      </c>
    </row>
    <row r="48" spans="2:8" ht="8.25" customHeight="1">
      <c r="B48" s="3"/>
      <c r="C48" s="6"/>
      <c r="D48" s="6"/>
      <c r="E48" s="23"/>
    </row>
    <row r="49" spans="2:8">
      <c r="B49" s="4" t="s">
        <v>12</v>
      </c>
      <c r="C49" s="5">
        <f>C36+C47</f>
        <v>20030470855.290001</v>
      </c>
      <c r="D49" s="5">
        <f>D36+D47</f>
        <v>585148800.77999997</v>
      </c>
      <c r="E49" s="5">
        <f>E36+E47</f>
        <v>20643422857.77</v>
      </c>
    </row>
    <row r="50" spans="2:8">
      <c r="B50" s="29"/>
    </row>
    <row r="51" spans="2:8">
      <c r="B51" s="53" t="s">
        <v>58</v>
      </c>
      <c r="C51" s="53"/>
      <c r="D51" s="53"/>
      <c r="E51" s="53"/>
      <c r="F51" s="40"/>
      <c r="G51" s="40"/>
      <c r="H51" s="40"/>
    </row>
    <row r="52" spans="2:8">
      <c r="B52" s="53"/>
      <c r="C52" s="53"/>
      <c r="D52" s="53"/>
      <c r="E52" s="53"/>
    </row>
    <row r="53" spans="2:8">
      <c r="B53" s="54"/>
      <c r="C53" s="54"/>
      <c r="D53" s="54"/>
      <c r="E53" s="54"/>
    </row>
  </sheetData>
  <mergeCells count="8">
    <mergeCell ref="B51:E52"/>
    <mergeCell ref="B38:E38"/>
    <mergeCell ref="B2:E2"/>
    <mergeCell ref="B3:E3"/>
    <mergeCell ref="B4:E4"/>
    <mergeCell ref="B5:E5"/>
    <mergeCell ref="B7:B8"/>
    <mergeCell ref="B9:E9"/>
  </mergeCells>
  <printOptions horizontalCentered="1"/>
  <pageMargins left="0.70866141732283472" right="0.70866141732283472" top="0.74803149606299213" bottom="0.5799999999999999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2"/>
  <sheetViews>
    <sheetView showGridLines="0" topLeftCell="A28" zoomScale="90" zoomScaleNormal="90" zoomScalePageLayoutView="90" workbookViewId="0">
      <selection activeCell="A49" sqref="A49:XFD49"/>
    </sheetView>
  </sheetViews>
  <sheetFormatPr baseColWidth="10" defaultRowHeight="15"/>
  <cols>
    <col min="1" max="1" width="2.7109375" customWidth="1"/>
    <col min="2" max="2" width="36" bestFit="1" customWidth="1"/>
    <col min="3" max="4" width="22.28515625" customWidth="1"/>
    <col min="5" max="5" width="22.28515625" style="7" customWidth="1"/>
    <col min="6" max="6" width="19.28515625" customWidth="1"/>
    <col min="7" max="7" width="83.42578125" customWidth="1"/>
    <col min="8" max="8" width="13.7109375" bestFit="1" customWidth="1"/>
    <col min="9" max="9" width="0" hidden="1" customWidth="1"/>
    <col min="10" max="10" width="16.42578125" bestFit="1" customWidth="1"/>
  </cols>
  <sheetData>
    <row r="2" spans="2:8">
      <c r="B2" s="44" t="s">
        <v>44</v>
      </c>
      <c r="C2" s="44"/>
      <c r="D2" s="44"/>
      <c r="E2" s="44"/>
    </row>
    <row r="3" spans="2:8">
      <c r="B3" s="45" t="s">
        <v>0</v>
      </c>
      <c r="C3" s="45"/>
      <c r="D3" s="45"/>
      <c r="E3" s="45"/>
    </row>
    <row r="4" spans="2:8">
      <c r="B4" s="44" t="s">
        <v>1</v>
      </c>
      <c r="C4" s="44"/>
      <c r="D4" s="44"/>
      <c r="E4" s="44"/>
    </row>
    <row r="5" spans="2:8">
      <c r="B5" s="44" t="s">
        <v>43</v>
      </c>
      <c r="C5" s="44"/>
      <c r="D5" s="44"/>
      <c r="E5" s="44"/>
    </row>
    <row r="6" spans="2:8">
      <c r="B6" s="1"/>
      <c r="C6" s="1"/>
      <c r="D6" s="1"/>
      <c r="E6" s="19"/>
    </row>
    <row r="7" spans="2:8">
      <c r="B7" s="51" t="s">
        <v>2</v>
      </c>
      <c r="C7" s="18" t="s">
        <v>3</v>
      </c>
      <c r="D7" s="18" t="s">
        <v>4</v>
      </c>
      <c r="E7" s="20" t="s">
        <v>5</v>
      </c>
    </row>
    <row r="8" spans="2:8">
      <c r="B8" s="52"/>
      <c r="C8" s="18" t="s">
        <v>6</v>
      </c>
      <c r="D8" s="18" t="s">
        <v>7</v>
      </c>
      <c r="E8" s="21" t="s">
        <v>45</v>
      </c>
    </row>
    <row r="9" spans="2:8">
      <c r="B9" s="48" t="s">
        <v>8</v>
      </c>
      <c r="C9" s="49"/>
      <c r="D9" s="49"/>
      <c r="E9" s="50"/>
    </row>
    <row r="10" spans="2:8">
      <c r="B10" s="8" t="s">
        <v>22</v>
      </c>
      <c r="C10" s="24">
        <v>445656180.31999999</v>
      </c>
      <c r="D10" s="24">
        <v>31090140.860000003</v>
      </c>
      <c r="E10" s="24">
        <f t="shared" ref="E10:E20" si="0">C10-D10</f>
        <v>414566039.45999998</v>
      </c>
      <c r="F10" s="15"/>
    </row>
    <row r="11" spans="2:8">
      <c r="B11" s="8" t="s">
        <v>14</v>
      </c>
      <c r="C11" s="24">
        <v>459426349.37</v>
      </c>
      <c r="D11" s="25">
        <v>22160608.75</v>
      </c>
      <c r="E11" s="24">
        <f t="shared" si="0"/>
        <v>437265740.62</v>
      </c>
      <c r="F11" s="15"/>
    </row>
    <row r="12" spans="2:8">
      <c r="B12" s="8" t="s">
        <v>23</v>
      </c>
      <c r="C12" s="24">
        <v>280382603.66000003</v>
      </c>
      <c r="D12" s="24">
        <v>19322791.560000002</v>
      </c>
      <c r="E12" s="24">
        <f t="shared" si="0"/>
        <v>261059812.10000002</v>
      </c>
      <c r="F12" s="15"/>
    </row>
    <row r="13" spans="2:8">
      <c r="B13" s="8" t="s">
        <v>15</v>
      </c>
      <c r="C13" s="24">
        <v>260452578</v>
      </c>
      <c r="D13" s="24">
        <v>12563031.660000002</v>
      </c>
      <c r="E13" s="24">
        <f t="shared" si="0"/>
        <v>247889546.34</v>
      </c>
      <c r="F13" s="15"/>
      <c r="G13" s="16"/>
      <c r="H13" s="16"/>
    </row>
    <row r="14" spans="2:8">
      <c r="B14" s="12" t="s">
        <v>37</v>
      </c>
      <c r="C14" s="24">
        <v>139494199.30000001</v>
      </c>
      <c r="D14" s="25">
        <v>1530580</v>
      </c>
      <c r="E14" s="24">
        <f t="shared" si="0"/>
        <v>137963619.30000001</v>
      </c>
      <c r="F14" s="15"/>
      <c r="G14" s="16"/>
      <c r="H14" s="16"/>
    </row>
    <row r="15" spans="2:8">
      <c r="B15" s="8" t="s">
        <v>24</v>
      </c>
      <c r="C15" s="24">
        <v>2118799764.0799999</v>
      </c>
      <c r="D15" s="25">
        <v>31400765.309999999</v>
      </c>
      <c r="E15" s="24">
        <f t="shared" si="0"/>
        <v>2087398998.77</v>
      </c>
      <c r="F15" s="15"/>
      <c r="G15" s="16"/>
    </row>
    <row r="16" spans="2:8">
      <c r="B16" s="12" t="s">
        <v>38</v>
      </c>
      <c r="C16" s="24">
        <v>214169844.97999999</v>
      </c>
      <c r="D16" s="25">
        <v>2349947.96</v>
      </c>
      <c r="E16" s="24">
        <f t="shared" si="0"/>
        <v>211819897.01999998</v>
      </c>
      <c r="F16" s="15"/>
      <c r="G16" s="16"/>
    </row>
    <row r="17" spans="2:8" s="13" customFormat="1">
      <c r="B17" s="12" t="s">
        <v>39</v>
      </c>
      <c r="C17" s="24">
        <v>474152796.27999997</v>
      </c>
      <c r="D17" s="25">
        <v>7026978.6300000008</v>
      </c>
      <c r="E17" s="24">
        <f t="shared" si="0"/>
        <v>467125817.64999998</v>
      </c>
      <c r="F17" s="15"/>
      <c r="G17" s="16"/>
    </row>
    <row r="18" spans="2:8">
      <c r="B18" s="12" t="s">
        <v>40</v>
      </c>
      <c r="C18" s="24">
        <v>870631304.85000002</v>
      </c>
      <c r="D18" s="25">
        <v>9552877.6300000008</v>
      </c>
      <c r="E18" s="24">
        <f t="shared" si="0"/>
        <v>861078427.22000003</v>
      </c>
      <c r="F18" s="15"/>
      <c r="G18" s="16"/>
    </row>
    <row r="19" spans="2:8">
      <c r="B19" s="8" t="s">
        <v>13</v>
      </c>
      <c r="C19" s="24">
        <v>33333333.760000002</v>
      </c>
      <c r="D19" s="24">
        <v>11111111.040000001</v>
      </c>
      <c r="E19" s="24">
        <f t="shared" si="0"/>
        <v>22222222.719999999</v>
      </c>
      <c r="F19" s="15"/>
      <c r="G19" s="16"/>
    </row>
    <row r="20" spans="2:8">
      <c r="B20" s="8" t="s">
        <v>16</v>
      </c>
      <c r="C20" s="24">
        <v>472579088.25</v>
      </c>
      <c r="D20" s="24">
        <v>5185306.57</v>
      </c>
      <c r="E20" s="24">
        <f t="shared" si="0"/>
        <v>467393781.68000001</v>
      </c>
      <c r="F20" s="15"/>
      <c r="G20" s="16"/>
    </row>
    <row r="21" spans="2:8">
      <c r="B21" s="8" t="s">
        <v>17</v>
      </c>
      <c r="C21" s="24">
        <v>1361617346.29</v>
      </c>
      <c r="D21" s="24">
        <v>14939901.199999999</v>
      </c>
      <c r="E21" s="24">
        <v>1346676949.45</v>
      </c>
      <c r="F21" s="17"/>
      <c r="G21" s="16"/>
    </row>
    <row r="22" spans="2:8">
      <c r="B22" s="8" t="s">
        <v>25</v>
      </c>
      <c r="C22" s="24">
        <v>609355185.46000004</v>
      </c>
      <c r="D22" s="25">
        <v>6691722.8599999994</v>
      </c>
      <c r="E22" s="24">
        <f>C22-D22</f>
        <v>602663462.60000002</v>
      </c>
      <c r="F22" s="17"/>
      <c r="G22" s="16"/>
    </row>
    <row r="23" spans="2:8">
      <c r="B23" s="12" t="s">
        <v>49</v>
      </c>
      <c r="C23" s="24">
        <v>1315911827.24</v>
      </c>
      <c r="D23" s="25">
        <v>9952043.2400000002</v>
      </c>
      <c r="E23" s="24">
        <v>0</v>
      </c>
      <c r="F23" s="17"/>
      <c r="G23" s="16"/>
      <c r="H23" s="9"/>
    </row>
    <row r="24" spans="2:8">
      <c r="B24" s="8" t="s">
        <v>26</v>
      </c>
      <c r="C24" s="24">
        <v>535000000</v>
      </c>
      <c r="D24" s="25">
        <v>19814814.800000001</v>
      </c>
      <c r="E24" s="24">
        <f>C24-D24</f>
        <v>515185185.19999999</v>
      </c>
      <c r="F24" s="17"/>
      <c r="G24" s="16"/>
      <c r="H24" s="9"/>
    </row>
    <row r="25" spans="2:8">
      <c r="B25" s="8" t="s">
        <v>27</v>
      </c>
      <c r="C25" s="24">
        <v>734770134.6400001</v>
      </c>
      <c r="D25" s="25">
        <v>3239423.79</v>
      </c>
      <c r="E25" s="24">
        <f>C25-D25</f>
        <v>731530710.85000014</v>
      </c>
      <c r="F25" s="17"/>
      <c r="G25" s="16"/>
      <c r="H25" s="9"/>
    </row>
    <row r="26" spans="2:8">
      <c r="B26" s="8" t="s">
        <v>48</v>
      </c>
      <c r="C26" s="24">
        <v>0</v>
      </c>
      <c r="D26" s="25">
        <v>213317</v>
      </c>
      <c r="E26" s="24">
        <v>397887992</v>
      </c>
      <c r="F26" s="17"/>
      <c r="G26" s="16"/>
      <c r="H26" s="9"/>
    </row>
    <row r="27" spans="2:8">
      <c r="B27" s="8" t="s">
        <v>46</v>
      </c>
      <c r="C27" s="24">
        <v>0</v>
      </c>
      <c r="D27" s="25">
        <v>5359433.22</v>
      </c>
      <c r="E27" s="24">
        <v>1300600340.6800001</v>
      </c>
      <c r="F27" s="17"/>
      <c r="G27" s="16"/>
      <c r="H27" s="9"/>
    </row>
    <row r="28" spans="2:8">
      <c r="B28" s="8" t="s">
        <v>52</v>
      </c>
      <c r="C28" s="24">
        <v>0</v>
      </c>
      <c r="D28" s="25">
        <v>0</v>
      </c>
      <c r="E28" s="24">
        <v>800000000</v>
      </c>
      <c r="F28" s="17"/>
      <c r="G28" s="16"/>
      <c r="H28" s="9"/>
    </row>
    <row r="29" spans="2:8">
      <c r="B29" s="8" t="s">
        <v>18</v>
      </c>
      <c r="C29" s="24">
        <v>270137061.89999998</v>
      </c>
      <c r="D29" s="25">
        <v>18175048.160000004</v>
      </c>
      <c r="E29" s="24">
        <f t="shared" ref="E29:E36" si="1">C29-D29</f>
        <v>251962013.73999998</v>
      </c>
      <c r="F29" s="17"/>
      <c r="G29" s="10"/>
    </row>
    <row r="30" spans="2:8">
      <c r="B30" s="8" t="s">
        <v>19</v>
      </c>
      <c r="C30" s="24">
        <v>228204324.13999999</v>
      </c>
      <c r="D30" s="25">
        <v>24896265.600000005</v>
      </c>
      <c r="E30" s="24">
        <f t="shared" si="1"/>
        <v>203308058.53999999</v>
      </c>
      <c r="F30" s="15"/>
      <c r="G30" s="10"/>
      <c r="H30" s="9"/>
    </row>
    <row r="31" spans="2:8">
      <c r="B31" s="8" t="s">
        <v>20</v>
      </c>
      <c r="C31" s="24">
        <v>939700918.55999994</v>
      </c>
      <c r="D31" s="25">
        <v>101589288.72000001</v>
      </c>
      <c r="E31" s="24">
        <f t="shared" si="1"/>
        <v>838111629.83999991</v>
      </c>
      <c r="F31" s="15"/>
      <c r="G31" s="10"/>
      <c r="H31" s="7"/>
    </row>
    <row r="32" spans="2:8">
      <c r="B32" s="8" t="s">
        <v>21</v>
      </c>
      <c r="C32" s="24">
        <v>1235214967.7</v>
      </c>
      <c r="D32" s="25">
        <v>133784006.04000001</v>
      </c>
      <c r="E32" s="24">
        <f t="shared" si="1"/>
        <v>1101430961.6600001</v>
      </c>
      <c r="F32" s="15"/>
      <c r="G32" s="10"/>
    </row>
    <row r="33" spans="2:10">
      <c r="B33" s="12" t="s">
        <v>41</v>
      </c>
      <c r="C33" s="24">
        <v>1372659379.78</v>
      </c>
      <c r="D33" s="25">
        <v>20620960.670000002</v>
      </c>
      <c r="E33" s="24">
        <f t="shared" si="1"/>
        <v>1352038419.1099999</v>
      </c>
      <c r="F33" s="15"/>
      <c r="G33" s="10"/>
      <c r="I33" s="14">
        <f>G33-H33</f>
        <v>0</v>
      </c>
    </row>
    <row r="34" spans="2:10">
      <c r="B34" s="12" t="s">
        <v>42</v>
      </c>
      <c r="C34" s="24">
        <v>1878532130.7</v>
      </c>
      <c r="D34" s="25">
        <v>21857938.27</v>
      </c>
      <c r="E34" s="24">
        <f t="shared" si="1"/>
        <v>1856674192.4300001</v>
      </c>
      <c r="F34" s="15"/>
      <c r="G34" s="10"/>
      <c r="I34" s="14">
        <f>G34-H34</f>
        <v>0</v>
      </c>
    </row>
    <row r="35" spans="2:10">
      <c r="B35" s="8" t="s">
        <v>28</v>
      </c>
      <c r="C35" s="24">
        <v>909679139.02999997</v>
      </c>
      <c r="D35" s="25">
        <v>49845432.24000001</v>
      </c>
      <c r="E35" s="24">
        <f t="shared" si="1"/>
        <v>859833706.78999996</v>
      </c>
      <c r="F35" s="15"/>
      <c r="G35" s="10"/>
      <c r="H35" s="7"/>
    </row>
    <row r="36" spans="2:10">
      <c r="B36" s="8" t="s">
        <v>29</v>
      </c>
      <c r="C36" s="24">
        <v>419958648</v>
      </c>
      <c r="D36" s="24">
        <v>875065</v>
      </c>
      <c r="E36" s="24">
        <f t="shared" si="1"/>
        <v>419083583</v>
      </c>
      <c r="F36" s="15"/>
      <c r="G36" s="10"/>
      <c r="H36" s="7"/>
    </row>
    <row r="37" spans="2:10" ht="24.75" customHeight="1">
      <c r="B37" s="2" t="s">
        <v>9</v>
      </c>
      <c r="C37" s="26">
        <f>SUM(C10:C36)</f>
        <v>17579819106.290001</v>
      </c>
      <c r="D37" s="27">
        <f>SUM(D10:D36)</f>
        <v>585148800.77999997</v>
      </c>
      <c r="E37" s="27">
        <f>SUM(E10:E36)</f>
        <v>18192771108.77</v>
      </c>
      <c r="F37" s="15"/>
      <c r="G37" s="10"/>
      <c r="H37" s="7"/>
    </row>
    <row r="38" spans="2:10" ht="24.75" customHeight="1">
      <c r="B38" s="3"/>
      <c r="C38" s="3"/>
      <c r="D38" s="3"/>
      <c r="E38" s="22"/>
      <c r="F38" s="15"/>
      <c r="G38" s="10"/>
      <c r="H38" s="7"/>
    </row>
    <row r="39" spans="2:10" ht="24.75" customHeight="1">
      <c r="B39" s="48" t="s">
        <v>10</v>
      </c>
      <c r="C39" s="49"/>
      <c r="D39" s="49"/>
      <c r="E39" s="50"/>
      <c r="F39" s="15"/>
      <c r="G39" s="10"/>
      <c r="H39" s="7"/>
    </row>
    <row r="40" spans="2:10" ht="24.75" customHeight="1">
      <c r="B40" s="12" t="s">
        <v>32</v>
      </c>
      <c r="C40" s="24">
        <v>995600150</v>
      </c>
      <c r="D40" s="28" t="s">
        <v>30</v>
      </c>
      <c r="E40" s="28">
        <f t="shared" ref="E40:E47" si="2">C40</f>
        <v>995600150</v>
      </c>
      <c r="F40" s="15"/>
      <c r="G40" s="10"/>
      <c r="H40" s="7"/>
    </row>
    <row r="41" spans="2:10">
      <c r="B41" s="12" t="s">
        <v>51</v>
      </c>
      <c r="C41" s="24">
        <v>300000000</v>
      </c>
      <c r="D41" s="28" t="s">
        <v>30</v>
      </c>
      <c r="E41" s="28">
        <f t="shared" si="2"/>
        <v>300000000</v>
      </c>
      <c r="F41" s="15"/>
    </row>
    <row r="42" spans="2:10">
      <c r="B42" s="12" t="s">
        <v>33</v>
      </c>
      <c r="C42" s="24">
        <v>299888355</v>
      </c>
      <c r="D42" s="28" t="s">
        <v>30</v>
      </c>
      <c r="E42" s="28">
        <f t="shared" si="2"/>
        <v>299888355</v>
      </c>
      <c r="F42" s="15"/>
    </row>
    <row r="43" spans="2:10">
      <c r="B43" s="12" t="s">
        <v>34</v>
      </c>
      <c r="C43" s="24">
        <v>211994864</v>
      </c>
      <c r="D43" s="28" t="s">
        <v>30</v>
      </c>
      <c r="E43" s="28">
        <f t="shared" si="2"/>
        <v>211994864</v>
      </c>
      <c r="F43" s="15"/>
      <c r="G43" s="11"/>
      <c r="H43" s="7"/>
      <c r="J43" s="7"/>
    </row>
    <row r="44" spans="2:10" ht="16.5" customHeight="1">
      <c r="B44" s="12" t="s">
        <v>50</v>
      </c>
      <c r="C44" s="24">
        <v>500379494</v>
      </c>
      <c r="D44" s="28" t="s">
        <v>30</v>
      </c>
      <c r="E44" s="28">
        <f t="shared" si="2"/>
        <v>500379494</v>
      </c>
      <c r="F44" s="15"/>
    </row>
    <row r="45" spans="2:10">
      <c r="B45" s="12" t="s">
        <v>35</v>
      </c>
      <c r="C45" s="24">
        <v>86788886</v>
      </c>
      <c r="D45" s="28" t="s">
        <v>30</v>
      </c>
      <c r="E45" s="28">
        <f t="shared" si="2"/>
        <v>86788886</v>
      </c>
      <c r="F45" s="15"/>
    </row>
    <row r="46" spans="2:10">
      <c r="B46" s="12" t="s">
        <v>36</v>
      </c>
      <c r="C46" s="24">
        <v>56000000</v>
      </c>
      <c r="D46" s="28" t="s">
        <v>30</v>
      </c>
      <c r="E46" s="28">
        <f t="shared" si="2"/>
        <v>56000000</v>
      </c>
      <c r="F46" s="15"/>
      <c r="G46" s="9"/>
      <c r="H46" s="9"/>
    </row>
    <row r="47" spans="2:10">
      <c r="B47" s="2" t="s">
        <v>11</v>
      </c>
      <c r="C47" s="5">
        <f>SUM(C40:C46)</f>
        <v>2450651749</v>
      </c>
      <c r="D47" s="5">
        <f>SUM(D40:D46)</f>
        <v>0</v>
      </c>
      <c r="E47" s="28">
        <f t="shared" si="2"/>
        <v>2450651749</v>
      </c>
    </row>
    <row r="48" spans="2:10">
      <c r="B48" s="3"/>
      <c r="C48" s="6"/>
      <c r="D48" s="6"/>
      <c r="E48" s="23"/>
    </row>
    <row r="49" spans="2:5">
      <c r="B49" s="4" t="s">
        <v>12</v>
      </c>
      <c r="C49" s="5">
        <f>C37</f>
        <v>17579819106.290001</v>
      </c>
      <c r="D49" s="5">
        <f>D37</f>
        <v>585148800.77999997</v>
      </c>
      <c r="E49" s="5">
        <f>E37</f>
        <v>18192771108.77</v>
      </c>
    </row>
    <row r="51" spans="2:5">
      <c r="B51" s="29" t="s">
        <v>47</v>
      </c>
    </row>
    <row r="52" spans="2:5">
      <c r="B52" s="29" t="s">
        <v>53</v>
      </c>
    </row>
  </sheetData>
  <mergeCells count="7">
    <mergeCell ref="B39:E39"/>
    <mergeCell ref="B2:E2"/>
    <mergeCell ref="B3:E3"/>
    <mergeCell ref="B4:E4"/>
    <mergeCell ref="B5:E5"/>
    <mergeCell ref="B7:B8"/>
    <mergeCell ref="B9:E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Endeudamiento Neto 2018</vt:lpstr>
      <vt:lpstr>c) Endeudamiento Neto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martha_martinez</cp:lastModifiedBy>
  <cp:lastPrinted>2019-02-28T01:12:41Z</cp:lastPrinted>
  <dcterms:created xsi:type="dcterms:W3CDTF">2015-03-26T16:21:07Z</dcterms:created>
  <dcterms:modified xsi:type="dcterms:W3CDTF">2019-02-28T01:14:59Z</dcterms:modified>
</cp:coreProperties>
</file>